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phila-my.sharepoint.com/personal/david_gould_phila_gov/Documents/Rebuild/Exhibits/Templates/"/>
    </mc:Choice>
  </mc:AlternateContent>
  <xr:revisionPtr revIDLastSave="0" documentId="8_{04AA094B-A747-42A3-A2C1-DD9D23AC3759}" xr6:coauthVersionLast="41" xr6:coauthVersionMax="41" xr10:uidLastSave="{00000000-0000-0000-0000-000000000000}"/>
  <bookViews>
    <workbookView xWindow="-120" yWindow="-120" windowWidth="29040" windowHeight="15840"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14" l="1"/>
  <c r="I12" i="14"/>
  <c r="F14" i="14"/>
  <c r="F12" i="14"/>
  <c r="C14" i="14"/>
  <c r="C12" i="14"/>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H11" i="18" s="1"/>
  <c r="D12" i="18"/>
  <c r="L12" i="18" s="1"/>
  <c r="D11" i="18"/>
  <c r="L10" i="18"/>
  <c r="L11"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L10" i="17"/>
  <c r="K10" i="17"/>
  <c r="H10" i="17"/>
  <c r="G10" i="17"/>
  <c r="D10" i="17"/>
  <c r="D11" i="17" s="1"/>
  <c r="C10" i="17"/>
  <c r="C11" i="17" s="1"/>
  <c r="H8" i="17"/>
  <c r="G8" i="17"/>
  <c r="D8" i="17"/>
  <c r="D9" i="17" s="1"/>
  <c r="C8" i="17"/>
  <c r="C9" i="17" s="1"/>
  <c r="C9" i="18" l="1"/>
  <c r="C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K12" i="18" s="1"/>
  <c r="K11" i="18" s="1"/>
  <c r="G19" i="18"/>
  <c r="G23" i="18"/>
  <c r="G27" i="18"/>
  <c r="G9" i="17"/>
  <c r="G11" i="17"/>
  <c r="G12" i="17"/>
  <c r="K12" i="17" s="1"/>
  <c r="K11" i="17" s="1"/>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G42" i="14" l="1"/>
  <c r="G32" i="14"/>
  <c r="G35" i="14"/>
  <c r="K9" i="18"/>
  <c r="G9" i="18"/>
  <c r="G11" i="18"/>
  <c r="K9" i="17"/>
  <c r="L9" i="17"/>
  <c r="H11" i="17"/>
  <c r="L12" i="17"/>
  <c r="L11" i="17" s="1"/>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I15" i="14" l="1"/>
  <c r="L12" i="11"/>
  <c r="L11" i="11" s="1"/>
  <c r="K8" i="11"/>
  <c r="K9" i="11" s="1"/>
  <c r="L8" i="11"/>
  <c r="C11" i="11"/>
  <c r="D11" i="11"/>
  <c r="H12" i="11"/>
  <c r="I18" i="11"/>
  <c r="I20" i="11"/>
  <c r="I22" i="11"/>
  <c r="I24" i="11"/>
  <c r="I26" i="11"/>
  <c r="I28" i="11"/>
  <c r="I30" i="11"/>
  <c r="I36" i="11"/>
  <c r="I38" i="11"/>
  <c r="I40" i="11"/>
  <c r="I42" i="11"/>
  <c r="I44" i="11"/>
  <c r="I46" i="11"/>
  <c r="L9" i="11" l="1"/>
  <c r="H11" i="11"/>
  <c r="H9" i="11"/>
</calcChain>
</file>

<file path=xl/sharedStrings.xml><?xml version="1.0" encoding="utf-8"?>
<sst xmlns="http://schemas.openxmlformats.org/spreadsheetml/2006/main" count="253" uniqueCount="70">
  <si>
    <t>MBE</t>
  </si>
  <si>
    <t>WBE</t>
  </si>
  <si>
    <t>Construction</t>
  </si>
  <si>
    <t>Majority</t>
  </si>
  <si>
    <t>Project Lead</t>
  </si>
  <si>
    <t>Contruction Services Summary</t>
  </si>
  <si>
    <t>Scope</t>
  </si>
  <si>
    <t>Firm/Org</t>
  </si>
  <si>
    <t>Certification</t>
  </si>
  <si>
    <t>Professional Services</t>
  </si>
  <si>
    <t>Certifications</t>
  </si>
  <si>
    <t>\</t>
  </si>
  <si>
    <r>
      <rPr>
        <b/>
        <sz val="11"/>
        <rFont val="Calibri"/>
        <family val="2"/>
        <scheme val="minor"/>
      </rPr>
      <t>Prime</t>
    </r>
    <r>
      <rPr>
        <sz val="11"/>
        <rFont val="Calibri"/>
        <family val="2"/>
        <scheme val="minor"/>
      </rPr>
      <t xml:space="preserve"> = Firms whose contracts are held by the Project Lead</t>
    </r>
  </si>
  <si>
    <t>Definitions</t>
  </si>
  <si>
    <t>Professional Services Summary</t>
  </si>
  <si>
    <t>Total Services Summary</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</si>
  <si>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</si>
  <si>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</si>
  <si>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Sub</t>
    </r>
    <r>
      <rPr>
        <sz val="11"/>
        <rFont val="Calibri"/>
        <family val="2"/>
        <scheme val="minor"/>
      </rPr>
      <t xml:space="preserve"> = Firms whose contracts are held by Primes</t>
    </r>
  </si>
  <si>
    <t>Notes</t>
  </si>
  <si>
    <t>Total Construction</t>
  </si>
  <si>
    <t>Total Project</t>
  </si>
  <si>
    <t>Total Prof Services</t>
  </si>
  <si>
    <t>[Nonprofit Name]</t>
  </si>
  <si>
    <t>[Site Name]</t>
  </si>
  <si>
    <t>Porous asphalt walk</t>
  </si>
  <si>
    <t>Concrete flatwork</t>
  </si>
  <si>
    <t>Provide electrical supplies</t>
  </si>
  <si>
    <t>Tree protection, silt sock</t>
  </si>
  <si>
    <t>Planting and Seeding</t>
  </si>
  <si>
    <t>[Note if no goals were set for this project]</t>
  </si>
  <si>
    <t>Sub</t>
  </si>
  <si>
    <t>Architecture</t>
  </si>
  <si>
    <t>Structural</t>
  </si>
  <si>
    <t>MEP Engineering</t>
  </si>
  <si>
    <t>Geotech</t>
  </si>
  <si>
    <t>Special Inspections</t>
  </si>
  <si>
    <t>Civil Engineering</t>
  </si>
  <si>
    <t>Energy Audit</t>
  </si>
  <si>
    <t>Prime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</si>
  <si>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</si>
  <si>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Goal Percentage</t>
  </si>
  <si>
    <t>Actual Spend</t>
  </si>
  <si>
    <t>Contracting Goals and Participation</t>
  </si>
  <si>
    <t>Project Name</t>
  </si>
  <si>
    <t>Nonprofit</t>
  </si>
  <si>
    <t>FONO</t>
  </si>
  <si>
    <t>Prime or Sub</t>
  </si>
  <si>
    <t>Alpha Architects</t>
  </si>
  <si>
    <t>Bravo Engineering, Inc.</t>
  </si>
  <si>
    <t>Charlie Engineers</t>
  </si>
  <si>
    <t>Delta Engineering, LLC</t>
  </si>
  <si>
    <t>Echo Engineering Partners</t>
  </si>
  <si>
    <t>Foxtrot Engineering</t>
  </si>
  <si>
    <t>Golf Energy Specialists</t>
  </si>
  <si>
    <t>Hotel Landscaping</t>
  </si>
  <si>
    <t>India Const. Services</t>
  </si>
  <si>
    <t>Juliet Electric</t>
  </si>
  <si>
    <t>Kilo Contracting Corp</t>
  </si>
  <si>
    <t>Lima Construction</t>
  </si>
  <si>
    <t>Contract Value</t>
  </si>
  <si>
    <t>Contract % of Prof Services</t>
  </si>
  <si>
    <t>Actual % of Prof Services</t>
  </si>
  <si>
    <t>Contract % of Construction</t>
  </si>
  <si>
    <t>Actual % of Construction</t>
  </si>
  <si>
    <t>Past Contract Participation Detail Form</t>
  </si>
  <si>
    <t>Contractor</t>
  </si>
  <si>
    <t>Project Date Complete</t>
  </si>
  <si>
    <t>Final Contract Amount</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</si>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</sst>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10" fillId="0" borderId="0" xfId="0" applyFont="1" applyFill="1"/>
    <xf numFmtId="0" fontId="10" fillId="0" borderId="0" xfId="0" applyFont="1" applyFill="1" applyAlignment="1">
      <alignment wrapText="1"/>
    </xf>
    <xf numFmtId="0" fontId="0" fillId="0" borderId="0" xfId="0" applyFont="1"/>
    <xf numFmtId="0" fontId="4" fillId="0" borderId="0" xfId="0" applyFont="1" applyFill="1"/>
    <xf numFmtId="0" fontId="15" fillId="0" borderId="0" xfId="0" applyFont="1" applyFill="1" applyProtection="1">
      <protection locked="0"/>
    </xf>
    <xf numFmtId="0" fontId="15" fillId="0" borderId="0" xfId="0" applyFont="1" applyFill="1" applyAlignment="1" applyProtection="1">
      <protection locked="0"/>
    </xf>
    <xf numFmtId="0" fontId="13" fillId="0" borderId="0" xfId="0" applyFont="1" applyFill="1" applyProtection="1"/>
    <xf numFmtId="0" fontId="15" fillId="0" borderId="0" xfId="0" applyFont="1" applyFill="1" applyProtection="1"/>
    <xf numFmtId="0" fontId="10" fillId="0" borderId="0" xfId="0" applyFont="1" applyFill="1" applyProtection="1"/>
    <xf numFmtId="0" fontId="0" fillId="0" borderId="0" xfId="0" applyProtection="1"/>
    <xf numFmtId="164" fontId="12" fillId="0" borderId="0" xfId="1" applyNumberFormat="1" applyFont="1" applyFill="1" applyBorder="1" applyAlignment="1" applyProtection="1">
      <alignment vertical="center"/>
    </xf>
    <xf numFmtId="9" fontId="12" fillId="0" borderId="0" xfId="0" applyNumberFormat="1" applyFont="1" applyFill="1" applyBorder="1" applyAlignment="1" applyProtection="1">
      <alignment horizontal="center"/>
    </xf>
    <xf numFmtId="0" fontId="5" fillId="0" borderId="0" xfId="0" applyFont="1" applyFill="1" applyAlignment="1" applyProtection="1">
      <alignment horizontal="center" vertical="center"/>
    </xf>
    <xf numFmtId="0" fontId="14" fillId="0" borderId="1" xfId="0" applyFont="1" applyFill="1" applyBorder="1" applyAlignment="1" applyProtection="1"/>
    <xf numFmtId="164" fontId="14" fillId="0" borderId="1" xfId="1" applyNumberFormat="1" applyFont="1" applyFill="1" applyBorder="1" applyAlignment="1" applyProtection="1"/>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xf numFmtId="9" fontId="4" fillId="0" borderId="0" xfId="2" applyFont="1" applyFill="1" applyBorder="1" applyAlignment="1" applyProtection="1"/>
    <xf numFmtId="0" fontId="10" fillId="0" borderId="0" xfId="0" applyFont="1" applyFill="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Fill="1" applyBorder="1" applyAlignment="1" applyProtection="1">
      <alignment vertical="center"/>
    </xf>
    <xf numFmtId="0" fontId="3" fillId="0" borderId="0" xfId="0" applyFont="1" applyFill="1" applyAlignment="1" applyProtection="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10" fillId="0" borderId="0" xfId="0" applyFont="1" applyFill="1" applyBorder="1" applyAlignment="1" applyProtection="1"/>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protection locked="0"/>
    </xf>
    <xf numFmtId="0" fontId="8" fillId="3"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Border="1" applyAlignment="1" applyProtection="1">
      <alignment horizontal="center"/>
    </xf>
    <xf numFmtId="164" fontId="12" fillId="5" borderId="0" xfId="1" applyNumberFormat="1" applyFont="1" applyFill="1" applyBorder="1" applyAlignment="1" applyProtection="1">
      <alignment vertical="center"/>
    </xf>
    <xf numFmtId="0" fontId="5" fillId="5" borderId="0" xfId="0" applyFont="1" applyFill="1" applyAlignment="1" applyProtection="1">
      <alignment horizontal="center" vertical="center"/>
    </xf>
    <xf numFmtId="0" fontId="10" fillId="5" borderId="0" xfId="0" applyFont="1" applyFill="1" applyProtection="1"/>
    <xf numFmtId="49" fontId="20" fillId="5" borderId="4" xfId="0" applyNumberFormat="1" applyFont="1" applyFill="1" applyBorder="1" applyAlignment="1" applyProtection="1">
      <alignment vertical="center"/>
    </xf>
    <xf numFmtId="0" fontId="15" fillId="5" borderId="0" xfId="0" applyFont="1" applyFill="1" applyProtection="1">
      <protection locked="0"/>
    </xf>
    <xf numFmtId="0" fontId="15" fillId="5" borderId="0" xfId="0" applyFont="1" applyFill="1" applyProtection="1"/>
    <xf numFmtId="0" fontId="19" fillId="5" borderId="0" xfId="0" applyFont="1" applyFill="1" applyAlignment="1" applyProtection="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Fill="1" applyBorder="1" applyAlignment="1" applyProtection="1">
      <alignment horizontal="center"/>
    </xf>
    <xf numFmtId="165" fontId="11" fillId="0" borderId="5" xfId="0" applyNumberFormat="1" applyFont="1" applyFill="1" applyBorder="1" applyAlignment="1" applyProtection="1">
      <alignment horizontal="center"/>
    </xf>
    <xf numFmtId="0" fontId="2" fillId="2" borderId="5"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4" fillId="7" borderId="0" xfId="0" applyFont="1" applyFill="1" applyAlignment="1" applyProtection="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0" fontId="4" fillId="7" borderId="0" xfId="0" applyFont="1" applyFill="1" applyBorder="1" applyAlignment="1" applyProtection="1"/>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0" fontId="2" fillId="2" borderId="5" xfId="0" applyFont="1" applyFill="1" applyBorder="1" applyAlignment="1" applyProtection="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8" fillId="3" borderId="8" xfId="0" applyFont="1" applyFill="1" applyBorder="1" applyAlignment="1" applyProtection="1">
      <alignment horizontal="center"/>
    </xf>
    <xf numFmtId="0" fontId="8" fillId="4" borderId="6" xfId="0" applyFont="1" applyFill="1" applyBorder="1" applyAlignment="1" applyProtection="1">
      <alignment horizontal="center"/>
    </xf>
    <xf numFmtId="0" fontId="8" fillId="4" borderId="7" xfId="0" applyFont="1" applyFill="1" applyBorder="1" applyAlignment="1" applyProtection="1">
      <alignment horizontal="center"/>
    </xf>
    <xf numFmtId="0" fontId="8" fillId="4" borderId="8"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7" xfId="0" applyFont="1" applyFill="1" applyBorder="1" applyAlignment="1" applyProtection="1">
      <alignment horizontal="center"/>
    </xf>
    <xf numFmtId="0" fontId="8" fillId="6" borderId="8" xfId="0" applyFont="1" applyFill="1" applyBorder="1" applyAlignment="1" applyProtection="1">
      <alignment horizontal="center"/>
    </xf>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9" borderId="6" xfId="0" applyFont="1" applyFill="1" applyBorder="1" applyAlignment="1" applyProtection="1">
      <alignment horizontal="center"/>
    </xf>
    <xf numFmtId="0" fontId="8" fillId="9" borderId="7" xfId="0" applyFont="1" applyFill="1" applyBorder="1" applyAlignment="1" applyProtection="1">
      <alignment horizontal="center"/>
    </xf>
    <xf numFmtId="0" fontId="7" fillId="9" borderId="0" xfId="0" applyFont="1" applyFill="1" applyBorder="1" applyAlignment="1" applyProtection="1">
      <alignment vertical="center"/>
      <protection locked="0"/>
    </xf>
    <xf numFmtId="0" fontId="8" fillId="9" borderId="0" xfId="0" applyFont="1" applyFill="1" applyBorder="1" applyAlignment="1" applyProtection="1">
      <alignment vertical="center"/>
      <protection locked="0"/>
    </xf>
    <xf numFmtId="0" fontId="7" fillId="10" borderId="0" xfId="0" applyFont="1" applyFill="1" applyBorder="1" applyAlignment="1" applyProtection="1">
      <alignment vertical="center"/>
      <protection locked="0"/>
    </xf>
    <xf numFmtId="0" fontId="8" fillId="10" borderId="0" xfId="0" applyFont="1" applyFill="1" applyBorder="1" applyAlignment="1" applyProtection="1">
      <alignment vertical="center"/>
      <protection locked="0"/>
    </xf>
    <xf numFmtId="0" fontId="8" fillId="10" borderId="5" xfId="0" applyFont="1" applyFill="1" applyBorder="1" applyAlignment="1" applyProtection="1">
      <alignment horizontal="center"/>
    </xf>
    <xf numFmtId="0" fontId="8" fillId="6" borderId="5" xfId="0" applyFont="1" applyFill="1" applyBorder="1" applyAlignment="1" applyProtection="1">
      <alignment horizontal="center"/>
    </xf>
    <xf numFmtId="0" fontId="8" fillId="9" borderId="0" xfId="0" applyFont="1" applyFill="1" applyBorder="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Border="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21" fillId="0" borderId="0" xfId="0" applyFont="1" applyAlignment="1" applyProtection="1">
      <alignment horizontal="center" vertical="center"/>
    </xf>
    <xf numFmtId="0" fontId="0" fillId="0" borderId="0" xfId="0" applyAlignment="1" applyProtection="1">
      <alignment horizontal="left" vertical="center" wrapText="1"/>
    </xf>
    <xf numFmtId="0" fontId="13" fillId="0" borderId="5" xfId="0" applyFont="1" applyFill="1" applyBorder="1" applyProtection="1"/>
    <xf numFmtId="0" fontId="15" fillId="8" borderId="5" xfId="0"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5" headerRowBorderDxfId="96"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3" headerRowBorderDxfId="84"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1" headerRowBorderDxfId="72"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1" headerRowBorderDxfId="62"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1" headerRowBorderDxfId="52"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39" headerRowBorderDxfId="40"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7" headerRowBorderDxfId="28"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5" headerRowBorderDxfId="16"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RowHeight="15" x14ac:dyDescent="0.2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75" x14ac:dyDescent="0.25">
      <c r="A1" s="7" t="s">
        <v>4</v>
      </c>
      <c r="B1" s="5" t="s">
        <v>23</v>
      </c>
      <c r="C1" s="8"/>
    </row>
    <row r="2" spans="1:12" s="9" customFormat="1" ht="15.75" x14ac:dyDescent="0.25">
      <c r="A2" s="7" t="s">
        <v>44</v>
      </c>
      <c r="B2" s="5" t="s">
        <v>24</v>
      </c>
      <c r="C2" s="8"/>
    </row>
    <row r="3" spans="1:12" s="9" customFormat="1" ht="15.75" x14ac:dyDescent="0.25">
      <c r="A3" s="7"/>
      <c r="B3" s="5"/>
      <c r="C3" s="8"/>
    </row>
    <row r="4" spans="1:12" s="9" customFormat="1" ht="18.75" x14ac:dyDescent="0.25">
      <c r="A4" s="40" t="s">
        <v>40</v>
      </c>
      <c r="B4" s="41"/>
      <c r="C4" s="42"/>
      <c r="D4" s="39"/>
      <c r="E4" s="39"/>
      <c r="F4" s="39"/>
      <c r="G4" s="39"/>
      <c r="H4" s="39"/>
      <c r="I4" s="39"/>
      <c r="J4" s="39"/>
      <c r="K4" s="39"/>
      <c r="L4" s="39"/>
    </row>
    <row r="5" spans="1:12" s="9" customFormat="1" x14ac:dyDescent="0.25"/>
    <row r="6" spans="1:12" s="9" customFormat="1" ht="18.75" customHeight="1" x14ac:dyDescent="0.3">
      <c r="A6" s="71" t="s">
        <v>14</v>
      </c>
      <c r="B6" s="72"/>
      <c r="C6" s="72"/>
      <c r="D6" s="73"/>
      <c r="E6" s="74" t="s">
        <v>5</v>
      </c>
      <c r="F6" s="75"/>
      <c r="G6" s="75"/>
      <c r="H6" s="76"/>
      <c r="I6" s="77" t="s">
        <v>15</v>
      </c>
      <c r="J6" s="78"/>
      <c r="K6" s="78"/>
      <c r="L6" s="79"/>
    </row>
    <row r="7" spans="1:12" s="9" customFormat="1" ht="15" customHeight="1" x14ac:dyDescent="0.25">
      <c r="A7" s="53"/>
      <c r="B7" s="51" t="s">
        <v>41</v>
      </c>
      <c r="C7" s="51" t="s">
        <v>60</v>
      </c>
      <c r="D7" s="51" t="s">
        <v>42</v>
      </c>
      <c r="E7" s="51"/>
      <c r="F7" s="51" t="s">
        <v>41</v>
      </c>
      <c r="G7" s="51" t="s">
        <v>60</v>
      </c>
      <c r="H7" s="51" t="s">
        <v>42</v>
      </c>
      <c r="I7" s="51"/>
      <c r="J7" s="51" t="s">
        <v>41</v>
      </c>
      <c r="K7" s="51" t="s">
        <v>60</v>
      </c>
      <c r="L7" s="51" t="s">
        <v>42</v>
      </c>
    </row>
    <row r="8" spans="1:12" s="9" customFormat="1" ht="15.75" customHeight="1" x14ac:dyDescent="0.25">
      <c r="A8" s="68" t="s">
        <v>0</v>
      </c>
      <c r="B8" s="66">
        <v>0.25</v>
      </c>
      <c r="C8" s="49">
        <f>SUMIF(SAMPLE!$E$18:$E$32,"MBE",SAMPLE!$F$18:$F$32)</f>
        <v>111500</v>
      </c>
      <c r="D8" s="49">
        <f>SUMIF(SAMPLE!$E$18:$E$32,"MBE",SAMPLE!$H$18:$H$32)</f>
        <v>150350</v>
      </c>
      <c r="E8" s="68" t="s">
        <v>0</v>
      </c>
      <c r="F8" s="66">
        <v>0.35</v>
      </c>
      <c r="G8" s="49">
        <f>SUMIF(SAMPLE!$E$36:$E$48,"MBE",SAMPLE!$F$36:$F$48)</f>
        <v>21100</v>
      </c>
      <c r="H8" s="49">
        <f>SUMIF(SAMPLE!$E$36:$E$48,"MBE",SAMPLE!$H$36:$H$48)</f>
        <v>21650</v>
      </c>
      <c r="I8" s="68" t="s">
        <v>0</v>
      </c>
      <c r="J8" s="69"/>
      <c r="K8" s="49">
        <f>SUM(C8+G8)</f>
        <v>132600</v>
      </c>
      <c r="L8" s="49">
        <f>SUM(D8+H8)</f>
        <v>172000</v>
      </c>
    </row>
    <row r="9" spans="1:12" s="9" customFormat="1" ht="15.75" customHeight="1" x14ac:dyDescent="0.25">
      <c r="A9" s="68"/>
      <c r="B9" s="67"/>
      <c r="C9" s="50">
        <f>AVERAGE(C8/C12)</f>
        <v>0.14250913208743288</v>
      </c>
      <c r="D9" s="50">
        <f>AVERAGE(D8/D12)</f>
        <v>0.14099339623880069</v>
      </c>
      <c r="E9" s="68"/>
      <c r="F9" s="67"/>
      <c r="G9" s="50">
        <f>AVERAGE(G8/G12)</f>
        <v>0.10132052821128451</v>
      </c>
      <c r="H9" s="50">
        <f>AVERAGE(H8/H12)</f>
        <v>9.1051316774470301E-2</v>
      </c>
      <c r="I9" s="68"/>
      <c r="J9" s="70"/>
      <c r="K9" s="50">
        <f>AVERAGE(K8/K12)</f>
        <v>0.13385070094967375</v>
      </c>
      <c r="L9" s="50">
        <f>AVERAGE(L8/L12)</f>
        <v>0.13188768077046942</v>
      </c>
    </row>
    <row r="10" spans="1:12" s="9" customFormat="1" ht="15.75" customHeight="1" x14ac:dyDescent="0.25">
      <c r="A10" s="68" t="s">
        <v>1</v>
      </c>
      <c r="B10" s="66">
        <v>0.2</v>
      </c>
      <c r="C10" s="49">
        <f>SUMIF(SAMPLE!$E$18:$E$32,"WBE",SAMPLE!$F$18:$F$32)</f>
        <v>64765</v>
      </c>
      <c r="D10" s="49">
        <f>SUMIF(SAMPLE!$E$18:$E$32,"WBE",SAMPLE!$H$18:$H$32)</f>
        <v>214396</v>
      </c>
      <c r="E10" s="68" t="s">
        <v>1</v>
      </c>
      <c r="F10" s="66">
        <v>0.15</v>
      </c>
      <c r="G10" s="49">
        <f>SUMIF(SAMPLE!$E$36:$E$48,"WBE",SAMPLE!$F$36:$F$48)</f>
        <v>187150</v>
      </c>
      <c r="H10" s="49">
        <f>SUMIF(SAMPLE!$E$36:$E$48,"WBE",SAMPLE!$H$36:$H$48)</f>
        <v>216128</v>
      </c>
      <c r="I10" s="68" t="s">
        <v>1</v>
      </c>
      <c r="J10" s="69"/>
      <c r="K10" s="49">
        <f>SUM(C10+G10)</f>
        <v>251915</v>
      </c>
      <c r="L10" s="49">
        <f>SUM(D10+H10)</f>
        <v>430524</v>
      </c>
    </row>
    <row r="11" spans="1:12" s="9" customFormat="1" ht="15.75" customHeight="1" x14ac:dyDescent="0.25">
      <c r="A11" s="68"/>
      <c r="B11" s="67"/>
      <c r="C11" s="50">
        <f>AVERAGE(C10/C12)</f>
        <v>8.2776716947467174E-2</v>
      </c>
      <c r="D11" s="50">
        <f>AVERAGE(D10/D12)</f>
        <v>0.201053675956195</v>
      </c>
      <c r="E11" s="68"/>
      <c r="F11" s="67"/>
      <c r="G11" s="50">
        <f>AVERAGE(G10/G12)</f>
        <v>0.89867947178871543</v>
      </c>
      <c r="H11" s="50">
        <f>AVERAGE(H10/H12)</f>
        <v>0.90894868322552969</v>
      </c>
      <c r="I11" s="68"/>
      <c r="J11" s="70"/>
      <c r="K11" s="50">
        <f>AVERAGE(K10/K12)</f>
        <v>0.25429109600103367</v>
      </c>
      <c r="L11" s="50">
        <f>AVERAGE(L10/L12)</f>
        <v>0.33012099927921851</v>
      </c>
    </row>
    <row r="12" spans="1:12" s="9" customFormat="1" ht="15.75" x14ac:dyDescent="0.25">
      <c r="A12" s="52" t="s">
        <v>22</v>
      </c>
      <c r="B12" s="65">
        <v>0.45</v>
      </c>
      <c r="C12" s="49">
        <f>F33</f>
        <v>782406</v>
      </c>
      <c r="D12" s="49">
        <f>H33</f>
        <v>1066362</v>
      </c>
      <c r="E12" s="52" t="s">
        <v>20</v>
      </c>
      <c r="F12" s="65">
        <v>0.5</v>
      </c>
      <c r="G12" s="49">
        <f>F49</f>
        <v>208250</v>
      </c>
      <c r="H12" s="49">
        <f>H49</f>
        <v>237778</v>
      </c>
      <c r="I12" s="52" t="s">
        <v>21</v>
      </c>
      <c r="J12" s="63"/>
      <c r="K12" s="49">
        <f>SUM(C12+G12)</f>
        <v>990656</v>
      </c>
      <c r="L12" s="49">
        <f>SUM(D12+H12)</f>
        <v>1304140</v>
      </c>
    </row>
    <row r="13" spans="1:12" s="9" customFormat="1" ht="15" customHeight="1" x14ac:dyDescent="0.25">
      <c r="A13" s="13"/>
      <c r="B13" s="12"/>
      <c r="C13" s="12"/>
      <c r="D13" s="12"/>
      <c r="E13" s="11"/>
      <c r="F13" s="11"/>
      <c r="G13" s="13"/>
      <c r="H13" s="61"/>
      <c r="I13" s="12"/>
      <c r="J13" s="11"/>
      <c r="K13" s="55"/>
    </row>
    <row r="14" spans="1:12" s="9" customFormat="1" ht="18.75" x14ac:dyDescent="0.25">
      <c r="A14" s="43" t="s">
        <v>43</v>
      </c>
      <c r="B14" s="43"/>
      <c r="C14" s="43"/>
      <c r="D14" s="36"/>
      <c r="E14" s="37"/>
      <c r="F14" s="37"/>
      <c r="G14" s="38"/>
      <c r="H14" s="36"/>
      <c r="I14" s="36"/>
      <c r="J14" s="37"/>
      <c r="K14" s="37"/>
      <c r="L14" s="39"/>
    </row>
    <row r="15" spans="1:12" s="9" customFormat="1" x14ac:dyDescent="0.25">
      <c r="A15" s="13"/>
      <c r="B15" s="12"/>
      <c r="C15" s="12"/>
      <c r="D15" s="12"/>
      <c r="E15" s="11"/>
      <c r="F15" s="11"/>
      <c r="G15" s="13"/>
      <c r="H15" s="12"/>
      <c r="I15" s="12"/>
      <c r="J15" s="11"/>
      <c r="K15" s="11"/>
    </row>
    <row r="16" spans="1:12" s="20" customFormat="1" ht="18.75" x14ac:dyDescent="0.25">
      <c r="A16" s="16"/>
      <c r="B16" s="16"/>
      <c r="C16" s="17"/>
      <c r="D16" s="17"/>
      <c r="E16" s="17"/>
      <c r="F16" s="17"/>
      <c r="G16" s="18"/>
      <c r="H16" s="18"/>
      <c r="I16" s="19"/>
      <c r="J16" s="18"/>
      <c r="K16" s="19"/>
    </row>
    <row r="17" spans="1:10" s="20" customFormat="1" x14ac:dyDescent="0.25">
      <c r="A17" s="28"/>
      <c r="B17" s="14" t="s">
        <v>47</v>
      </c>
      <c r="C17" s="14" t="s">
        <v>7</v>
      </c>
      <c r="D17" s="14" t="s">
        <v>6</v>
      </c>
      <c r="E17" s="14" t="s">
        <v>8</v>
      </c>
      <c r="F17" s="15" t="s">
        <v>60</v>
      </c>
      <c r="G17" s="15" t="s">
        <v>61</v>
      </c>
      <c r="H17" s="15" t="s">
        <v>42</v>
      </c>
      <c r="I17" s="21" t="s">
        <v>62</v>
      </c>
      <c r="J17" s="15" t="s">
        <v>19</v>
      </c>
    </row>
    <row r="18" spans="1:10" s="20" customFormat="1" ht="15.75" x14ac:dyDescent="0.25">
      <c r="A18" s="30"/>
      <c r="B18" s="60" t="s">
        <v>39</v>
      </c>
      <c r="C18" s="60" t="s">
        <v>48</v>
      </c>
      <c r="D18" s="60" t="s">
        <v>32</v>
      </c>
      <c r="E18" s="60" t="s">
        <v>3</v>
      </c>
      <c r="F18" s="59">
        <v>440000</v>
      </c>
      <c r="G18" s="44">
        <f t="shared" ref="G18:G32" si="0">IFERROR($F18/$F$33,"")</f>
        <v>0.5623678755019772</v>
      </c>
      <c r="H18" s="58">
        <v>499500</v>
      </c>
      <c r="I18" s="44">
        <f t="shared" ref="I18:I32" si="1">IFERROR($H18/$H$33,"")</f>
        <v>0.46841504104609877</v>
      </c>
      <c r="J18" s="60" t="s">
        <v>30</v>
      </c>
    </row>
    <row r="19" spans="1:10" s="20" customFormat="1" ht="15.75" x14ac:dyDescent="0.25">
      <c r="A19" s="30"/>
      <c r="B19" s="60" t="s">
        <v>31</v>
      </c>
      <c r="C19" s="60" t="s">
        <v>49</v>
      </c>
      <c r="D19" s="60" t="s">
        <v>33</v>
      </c>
      <c r="E19" s="60" t="s">
        <v>1</v>
      </c>
      <c r="F19" s="59">
        <v>47500</v>
      </c>
      <c r="G19" s="44">
        <f t="shared" si="0"/>
        <v>6.0710168378054361E-2</v>
      </c>
      <c r="H19" s="58">
        <v>70850</v>
      </c>
      <c r="I19" s="44">
        <f t="shared" si="1"/>
        <v>6.6440852168400594E-2</v>
      </c>
      <c r="J19" s="58"/>
    </row>
    <row r="20" spans="1:10" s="20" customFormat="1" ht="15.75" x14ac:dyDescent="0.25">
      <c r="A20" s="30"/>
      <c r="B20" s="60" t="s">
        <v>31</v>
      </c>
      <c r="C20" s="60" t="s">
        <v>50</v>
      </c>
      <c r="D20" s="60" t="s">
        <v>34</v>
      </c>
      <c r="E20" s="60" t="s">
        <v>0</v>
      </c>
      <c r="F20" s="59">
        <v>111500</v>
      </c>
      <c r="G20" s="44">
        <f t="shared" si="0"/>
        <v>0.14250913208743288</v>
      </c>
      <c r="H20" s="58">
        <v>150350</v>
      </c>
      <c r="I20" s="44">
        <f t="shared" si="1"/>
        <v>0.14099339623880069</v>
      </c>
      <c r="J20" s="58"/>
    </row>
    <row r="21" spans="1:10" s="20" customFormat="1" ht="15.75" x14ac:dyDescent="0.25">
      <c r="A21" s="30"/>
      <c r="B21" s="60" t="s">
        <v>31</v>
      </c>
      <c r="C21" s="60" t="s">
        <v>51</v>
      </c>
      <c r="D21" s="60" t="s">
        <v>35</v>
      </c>
      <c r="E21" s="60" t="s">
        <v>1</v>
      </c>
      <c r="F21" s="59">
        <v>17265</v>
      </c>
      <c r="G21" s="44">
        <f t="shared" si="0"/>
        <v>2.206654856941281E-2</v>
      </c>
      <c r="H21" s="58">
        <v>22555</v>
      </c>
      <c r="I21" s="44">
        <f t="shared" si="1"/>
        <v>2.1151353855444963E-2</v>
      </c>
      <c r="J21" s="58"/>
    </row>
    <row r="22" spans="1:10" s="20" customFormat="1" ht="15.75" x14ac:dyDescent="0.25">
      <c r="A22" s="30"/>
      <c r="B22" s="60" t="s">
        <v>31</v>
      </c>
      <c r="C22" s="60" t="s">
        <v>52</v>
      </c>
      <c r="D22" s="60" t="s">
        <v>36</v>
      </c>
      <c r="E22" s="60" t="s">
        <v>1</v>
      </c>
      <c r="F22" s="59">
        <v>0</v>
      </c>
      <c r="G22" s="44">
        <f t="shared" si="0"/>
        <v>0</v>
      </c>
      <c r="H22" s="58">
        <v>120991</v>
      </c>
      <c r="I22" s="44">
        <f t="shared" si="1"/>
        <v>0.11346146993234943</v>
      </c>
      <c r="J22" s="58"/>
    </row>
    <row r="23" spans="1:10" s="20" customFormat="1" ht="15.75" x14ac:dyDescent="0.25">
      <c r="A23" s="30"/>
      <c r="B23" s="60" t="s">
        <v>31</v>
      </c>
      <c r="C23" s="60" t="s">
        <v>53</v>
      </c>
      <c r="D23" s="60" t="s">
        <v>37</v>
      </c>
      <c r="E23" s="60" t="s">
        <v>3</v>
      </c>
      <c r="F23" s="59">
        <v>146741</v>
      </c>
      <c r="G23" s="44">
        <f t="shared" si="0"/>
        <v>0.18755096458871737</v>
      </c>
      <c r="H23" s="58">
        <v>182491</v>
      </c>
      <c r="I23" s="44">
        <f t="shared" si="1"/>
        <v>0.17113419270379102</v>
      </c>
      <c r="J23" s="58"/>
    </row>
    <row r="24" spans="1:10" s="6" customFormat="1" ht="15.75" x14ac:dyDescent="0.25">
      <c r="A24" s="30"/>
      <c r="B24" s="60" t="s">
        <v>31</v>
      </c>
      <c r="C24" s="60" t="s">
        <v>54</v>
      </c>
      <c r="D24" s="60" t="s">
        <v>38</v>
      </c>
      <c r="E24" s="60" t="s">
        <v>3</v>
      </c>
      <c r="F24" s="59">
        <v>19400</v>
      </c>
      <c r="G24" s="44">
        <f t="shared" si="0"/>
        <v>2.4795310874405362E-2</v>
      </c>
      <c r="H24" s="58">
        <v>19625</v>
      </c>
      <c r="I24" s="44">
        <f t="shared" si="1"/>
        <v>1.8403694055114491E-2</v>
      </c>
      <c r="J24" s="58"/>
    </row>
    <row r="25" spans="1:10" s="6" customFormat="1" ht="15.75" x14ac:dyDescent="0.25">
      <c r="A25" s="30"/>
      <c r="B25" s="58"/>
      <c r="C25" s="58"/>
      <c r="D25" s="58"/>
      <c r="E25" s="58"/>
      <c r="F25" s="59"/>
      <c r="G25" s="44">
        <f t="shared" si="0"/>
        <v>0</v>
      </c>
      <c r="H25" s="58"/>
      <c r="I25" s="44">
        <f t="shared" si="1"/>
        <v>0</v>
      </c>
      <c r="J25" s="58"/>
    </row>
    <row r="26" spans="1:10" s="6" customFormat="1" ht="15.75" x14ac:dyDescent="0.25">
      <c r="A26" s="30"/>
      <c r="B26" s="58"/>
      <c r="C26" s="58"/>
      <c r="D26" s="58"/>
      <c r="E26" s="58"/>
      <c r="F26" s="59"/>
      <c r="G26" s="44">
        <f t="shared" si="0"/>
        <v>0</v>
      </c>
      <c r="H26" s="58"/>
      <c r="I26" s="44">
        <f t="shared" si="1"/>
        <v>0</v>
      </c>
      <c r="J26" s="58"/>
    </row>
    <row r="27" spans="1:10" s="6" customFormat="1" ht="15.75" x14ac:dyDescent="0.25">
      <c r="A27" s="30"/>
      <c r="B27" s="58"/>
      <c r="C27" s="58"/>
      <c r="D27" s="58"/>
      <c r="E27" s="58"/>
      <c r="F27" s="59"/>
      <c r="G27" s="44">
        <f t="shared" si="0"/>
        <v>0</v>
      </c>
      <c r="H27" s="58"/>
      <c r="I27" s="44">
        <f t="shared" si="1"/>
        <v>0</v>
      </c>
      <c r="J27" s="58"/>
    </row>
    <row r="28" spans="1:10" s="6" customFormat="1" ht="15.75" x14ac:dyDescent="0.25">
      <c r="A28" s="30"/>
      <c r="B28" s="58"/>
      <c r="C28" s="58"/>
      <c r="D28" s="58"/>
      <c r="E28" s="58"/>
      <c r="F28" s="59"/>
      <c r="G28" s="44">
        <f t="shared" si="0"/>
        <v>0</v>
      </c>
      <c r="H28" s="58"/>
      <c r="I28" s="44">
        <f t="shared" si="1"/>
        <v>0</v>
      </c>
      <c r="J28" s="58"/>
    </row>
    <row r="29" spans="1:10" s="6" customFormat="1" ht="15.75" x14ac:dyDescent="0.25">
      <c r="A29" s="30"/>
      <c r="B29" s="58"/>
      <c r="C29" s="58"/>
      <c r="D29" s="58"/>
      <c r="E29" s="58"/>
      <c r="F29" s="59"/>
      <c r="G29" s="44">
        <f t="shared" si="0"/>
        <v>0</v>
      </c>
      <c r="H29" s="58"/>
      <c r="I29" s="44">
        <f t="shared" si="1"/>
        <v>0</v>
      </c>
      <c r="J29" s="58"/>
    </row>
    <row r="30" spans="1:10" s="6" customFormat="1" ht="15.75" x14ac:dyDescent="0.25">
      <c r="A30" s="30"/>
      <c r="B30" s="58"/>
      <c r="C30" s="58"/>
      <c r="D30" s="58"/>
      <c r="E30" s="58"/>
      <c r="F30" s="59"/>
      <c r="G30" s="44">
        <f t="shared" si="0"/>
        <v>0</v>
      </c>
      <c r="H30" s="58"/>
      <c r="I30" s="44">
        <f t="shared" si="1"/>
        <v>0</v>
      </c>
      <c r="J30" s="58"/>
    </row>
    <row r="31" spans="1:10" s="6" customFormat="1" ht="15.75" x14ac:dyDescent="0.25">
      <c r="A31" s="30"/>
      <c r="B31" s="58"/>
      <c r="C31" s="58"/>
      <c r="D31" s="58"/>
      <c r="E31" s="58"/>
      <c r="F31" s="59"/>
      <c r="G31" s="44">
        <f t="shared" si="0"/>
        <v>0</v>
      </c>
      <c r="H31" s="58"/>
      <c r="I31" s="44">
        <f t="shared" si="1"/>
        <v>0</v>
      </c>
      <c r="J31" s="58"/>
    </row>
    <row r="32" spans="1:10" s="6" customFormat="1" ht="15.75" x14ac:dyDescent="0.25">
      <c r="A32" s="30"/>
      <c r="B32" s="58"/>
      <c r="C32" s="58"/>
      <c r="D32" s="58"/>
      <c r="E32" s="58"/>
      <c r="F32" s="59"/>
      <c r="G32" s="44">
        <f t="shared" si="0"/>
        <v>0</v>
      </c>
      <c r="H32" s="58"/>
      <c r="I32" s="44">
        <f t="shared" si="1"/>
        <v>0</v>
      </c>
      <c r="J32" s="58"/>
    </row>
    <row r="33" spans="1:12" s="32" customFormat="1" ht="18.75" x14ac:dyDescent="0.25">
      <c r="A33" s="31"/>
      <c r="B33" s="80" t="s">
        <v>9</v>
      </c>
      <c r="C33" s="80"/>
      <c r="D33" s="80"/>
      <c r="E33" s="80"/>
      <c r="F33" s="57">
        <f>SUBTOTAL(109,Table584810[Contract Value])</f>
        <v>782406</v>
      </c>
      <c r="G33" s="45"/>
      <c r="H33" s="57">
        <f>SUBTOTAL(109,Table584810[Actual Spend])</f>
        <v>1066362</v>
      </c>
      <c r="I33" s="46"/>
      <c r="J33" s="45"/>
      <c r="K33" s="46"/>
      <c r="L33" s="47"/>
    </row>
    <row r="34" spans="1:12" s="24" customFormat="1" ht="18.75" x14ac:dyDescent="0.25">
      <c r="A34" s="16"/>
      <c r="B34" s="16"/>
      <c r="C34" s="16"/>
      <c r="D34" s="16" t="s">
        <v>11</v>
      </c>
      <c r="E34" s="16"/>
      <c r="F34" s="16"/>
      <c r="G34" s="22"/>
      <c r="H34" s="22"/>
      <c r="I34" s="23"/>
      <c r="J34" s="22"/>
      <c r="K34" s="23"/>
    </row>
    <row r="35" spans="1:12" s="25" customFormat="1" x14ac:dyDescent="0.25">
      <c r="A35" s="29"/>
      <c r="B35" s="14" t="s">
        <v>47</v>
      </c>
      <c r="C35" s="14" t="s">
        <v>7</v>
      </c>
      <c r="D35" s="14" t="s">
        <v>6</v>
      </c>
      <c r="E35" s="14" t="s">
        <v>8</v>
      </c>
      <c r="F35" s="15" t="s">
        <v>60</v>
      </c>
      <c r="G35" s="15" t="s">
        <v>63</v>
      </c>
      <c r="H35" s="15" t="s">
        <v>42</v>
      </c>
      <c r="I35" s="21" t="s">
        <v>64</v>
      </c>
      <c r="J35" s="15" t="s">
        <v>19</v>
      </c>
    </row>
    <row r="36" spans="1:12" s="25" customFormat="1" ht="15.75" x14ac:dyDescent="0.25">
      <c r="A36" s="33"/>
      <c r="B36" s="60" t="s">
        <v>31</v>
      </c>
      <c r="C36" s="60" t="s">
        <v>55</v>
      </c>
      <c r="D36" s="60" t="s">
        <v>29</v>
      </c>
      <c r="E36" s="60" t="s">
        <v>1</v>
      </c>
      <c r="F36" s="59">
        <v>17000</v>
      </c>
      <c r="G36" s="44">
        <f t="shared" ref="G36:G48" si="2">IFERROR($F36/$F$49,"")</f>
        <v>8.1632653061224483E-2</v>
      </c>
      <c r="H36" s="59">
        <v>29557</v>
      </c>
      <c r="I36" s="44">
        <f t="shared" ref="I36:I48" si="3">IFERROR($H36/$H$49,"")</f>
        <v>0.12430502401399625</v>
      </c>
      <c r="J36" s="60" t="s">
        <v>30</v>
      </c>
    </row>
    <row r="37" spans="1:12" s="25" customFormat="1" ht="15.75" x14ac:dyDescent="0.25">
      <c r="A37" s="33"/>
      <c r="B37" s="60" t="s">
        <v>31</v>
      </c>
      <c r="C37" s="60" t="s">
        <v>56</v>
      </c>
      <c r="D37" s="60" t="s">
        <v>28</v>
      </c>
      <c r="E37" s="60" t="s">
        <v>0</v>
      </c>
      <c r="F37" s="59">
        <v>21100</v>
      </c>
      <c r="G37" s="44">
        <f t="shared" si="2"/>
        <v>0.10132052821128451</v>
      </c>
      <c r="H37" s="59">
        <v>21650</v>
      </c>
      <c r="I37" s="44">
        <f t="shared" si="3"/>
        <v>9.1051316774470301E-2</v>
      </c>
      <c r="J37" s="58"/>
    </row>
    <row r="38" spans="1:12" s="25" customFormat="1" ht="15.75" x14ac:dyDescent="0.25">
      <c r="A38" s="33"/>
      <c r="B38" s="60" t="s">
        <v>31</v>
      </c>
      <c r="C38" s="60" t="s">
        <v>57</v>
      </c>
      <c r="D38" s="60" t="s">
        <v>27</v>
      </c>
      <c r="E38" s="60" t="s">
        <v>1</v>
      </c>
      <c r="F38" s="59">
        <v>90000</v>
      </c>
      <c r="G38" s="44">
        <f t="shared" si="2"/>
        <v>0.43217286914765907</v>
      </c>
      <c r="H38" s="59">
        <v>99010</v>
      </c>
      <c r="I38" s="44">
        <f t="shared" si="3"/>
        <v>0.41639680710578775</v>
      </c>
      <c r="J38" s="58"/>
    </row>
    <row r="39" spans="1:12" s="25" customFormat="1" ht="15.75" x14ac:dyDescent="0.25">
      <c r="A39" s="33"/>
      <c r="B39" s="60" t="s">
        <v>31</v>
      </c>
      <c r="C39" s="60" t="s">
        <v>58</v>
      </c>
      <c r="D39" s="60" t="s">
        <v>26</v>
      </c>
      <c r="E39" s="60" t="s">
        <v>1</v>
      </c>
      <c r="F39" s="59">
        <v>70000</v>
      </c>
      <c r="G39" s="44">
        <f t="shared" si="2"/>
        <v>0.33613445378151263</v>
      </c>
      <c r="H39" s="59">
        <v>78741</v>
      </c>
      <c r="I39" s="44">
        <f t="shared" si="3"/>
        <v>0.33115342882857118</v>
      </c>
      <c r="J39" s="58"/>
    </row>
    <row r="40" spans="1:12" s="25" customFormat="1" ht="15.75" x14ac:dyDescent="0.25">
      <c r="A40" s="33"/>
      <c r="B40" s="60" t="s">
        <v>31</v>
      </c>
      <c r="C40" s="60" t="s">
        <v>59</v>
      </c>
      <c r="D40" s="60" t="s">
        <v>25</v>
      </c>
      <c r="E40" s="60" t="s">
        <v>1</v>
      </c>
      <c r="F40" s="59">
        <v>10150</v>
      </c>
      <c r="G40" s="44">
        <f t="shared" si="2"/>
        <v>4.8739495798319328E-2</v>
      </c>
      <c r="H40" s="59">
        <v>8820</v>
      </c>
      <c r="I40" s="44">
        <f t="shared" si="3"/>
        <v>3.7093423277174506E-2</v>
      </c>
      <c r="J40" s="58"/>
    </row>
    <row r="41" spans="1:12" s="25" customFormat="1" ht="15.75" x14ac:dyDescent="0.25">
      <c r="A41" s="33"/>
      <c r="B41" s="58"/>
      <c r="C41" s="58"/>
      <c r="D41" s="58"/>
      <c r="E41" s="58"/>
      <c r="F41" s="59"/>
      <c r="G41" s="44">
        <f t="shared" si="2"/>
        <v>0</v>
      </c>
      <c r="H41" s="59"/>
      <c r="I41" s="44">
        <f t="shared" si="3"/>
        <v>0</v>
      </c>
      <c r="J41" s="58"/>
    </row>
    <row r="42" spans="1:12" s="25" customFormat="1" ht="15.75" x14ac:dyDescent="0.25">
      <c r="A42" s="33"/>
      <c r="B42" s="58"/>
      <c r="C42" s="58"/>
      <c r="D42" s="58"/>
      <c r="E42" s="58"/>
      <c r="F42" s="59"/>
      <c r="G42" s="44">
        <f t="shared" si="2"/>
        <v>0</v>
      </c>
      <c r="H42" s="59"/>
      <c r="I42" s="44">
        <f t="shared" si="3"/>
        <v>0</v>
      </c>
      <c r="J42" s="58"/>
    </row>
    <row r="43" spans="1:12" s="25" customFormat="1" ht="15.75" x14ac:dyDescent="0.25">
      <c r="A43" s="33"/>
      <c r="B43" s="58"/>
      <c r="C43" s="58"/>
      <c r="D43" s="58"/>
      <c r="E43" s="58"/>
      <c r="F43" s="59"/>
      <c r="G43" s="44">
        <f t="shared" si="2"/>
        <v>0</v>
      </c>
      <c r="H43" s="59"/>
      <c r="I43" s="44">
        <f t="shared" si="3"/>
        <v>0</v>
      </c>
      <c r="J43" s="58"/>
    </row>
    <row r="44" spans="1:12" s="25" customFormat="1" ht="15.75" x14ac:dyDescent="0.25">
      <c r="A44" s="33"/>
      <c r="B44" s="58"/>
      <c r="C44" s="58"/>
      <c r="D44" s="58"/>
      <c r="E44" s="58"/>
      <c r="F44" s="59"/>
      <c r="G44" s="44">
        <f t="shared" si="2"/>
        <v>0</v>
      </c>
      <c r="H44" s="59"/>
      <c r="I44" s="44">
        <f t="shared" si="3"/>
        <v>0</v>
      </c>
      <c r="J44" s="58"/>
    </row>
    <row r="45" spans="1:12" s="6" customFormat="1" ht="15.75" x14ac:dyDescent="0.25">
      <c r="A45" s="33"/>
      <c r="B45" s="58"/>
      <c r="C45" s="58"/>
      <c r="D45" s="58"/>
      <c r="E45" s="58"/>
      <c r="F45" s="59"/>
      <c r="G45" s="44">
        <f t="shared" si="2"/>
        <v>0</v>
      </c>
      <c r="H45" s="59"/>
      <c r="I45" s="44">
        <f t="shared" si="3"/>
        <v>0</v>
      </c>
      <c r="J45" s="58"/>
    </row>
    <row r="46" spans="1:12" s="6" customFormat="1" ht="15.75" x14ac:dyDescent="0.25">
      <c r="A46" s="33"/>
      <c r="B46" s="58"/>
      <c r="C46" s="58"/>
      <c r="D46" s="58"/>
      <c r="E46" s="58"/>
      <c r="F46" s="59"/>
      <c r="G46" s="44">
        <f t="shared" si="2"/>
        <v>0</v>
      </c>
      <c r="H46" s="59"/>
      <c r="I46" s="44">
        <f t="shared" si="3"/>
        <v>0</v>
      </c>
      <c r="J46" s="58"/>
    </row>
    <row r="47" spans="1:12" s="6" customFormat="1" ht="15.75" x14ac:dyDescent="0.25">
      <c r="A47" s="33"/>
      <c r="B47" s="58"/>
      <c r="C47" s="58"/>
      <c r="D47" s="58"/>
      <c r="E47" s="58"/>
      <c r="F47" s="59"/>
      <c r="G47" s="44">
        <f t="shared" si="2"/>
        <v>0</v>
      </c>
      <c r="H47" s="59"/>
      <c r="I47" s="44">
        <f t="shared" si="3"/>
        <v>0</v>
      </c>
      <c r="J47" s="58"/>
    </row>
    <row r="48" spans="1:12" s="6" customFormat="1" ht="15.75" x14ac:dyDescent="0.25">
      <c r="A48" s="33"/>
      <c r="B48" s="58"/>
      <c r="C48" s="58"/>
      <c r="D48" s="58"/>
      <c r="E48" s="58"/>
      <c r="F48" s="59"/>
      <c r="G48" s="44">
        <f t="shared" si="2"/>
        <v>0</v>
      </c>
      <c r="H48" s="59"/>
      <c r="I48" s="44">
        <f t="shared" si="3"/>
        <v>0</v>
      </c>
      <c r="J48" s="58"/>
    </row>
    <row r="49" spans="1:12" s="32" customFormat="1" ht="18.75" x14ac:dyDescent="0.25">
      <c r="A49" s="34"/>
      <c r="B49" s="81" t="s">
        <v>2</v>
      </c>
      <c r="C49" s="81"/>
      <c r="D49" s="81"/>
      <c r="E49" s="81"/>
      <c r="F49" s="48">
        <f>SUBTOTAL(109,Table695911[Contract Value])</f>
        <v>208250</v>
      </c>
      <c r="G49" s="27"/>
      <c r="H49" s="56">
        <f>SUBTOTAL(109,Table695911[Actual Spend])</f>
        <v>237778</v>
      </c>
      <c r="I49" s="26"/>
      <c r="J49" s="27"/>
      <c r="K49" s="26"/>
      <c r="L49" s="35"/>
    </row>
    <row r="50" spans="1:12" s="24" customFormat="1" ht="18.75" x14ac:dyDescent="0.25">
      <c r="B50" s="16"/>
      <c r="C50" s="16"/>
      <c r="D50" s="16"/>
      <c r="E50" s="16"/>
      <c r="F50" s="16"/>
      <c r="G50" s="22"/>
      <c r="H50" s="22"/>
      <c r="I50" s="23"/>
      <c r="J50" s="22"/>
      <c r="K50" s="23"/>
    </row>
  </sheetData>
  <sheetProtection insertRows="0" deleteRows="0" sort="0" autoFilter="0"/>
  <mergeCells count="17">
    <mergeCell ref="B33:E33"/>
    <mergeCell ref="B49:E49"/>
    <mergeCell ref="A10:A11"/>
    <mergeCell ref="B10:B11"/>
    <mergeCell ref="E10:E11"/>
    <mergeCell ref="F10:F11"/>
    <mergeCell ref="I10:I11"/>
    <mergeCell ref="J10:J11"/>
    <mergeCell ref="A6:D6"/>
    <mergeCell ref="E6:H6"/>
    <mergeCell ref="I6:L6"/>
    <mergeCell ref="A8:A9"/>
    <mergeCell ref="B8:B9"/>
    <mergeCell ref="E8:E9"/>
    <mergeCell ref="F8:F9"/>
    <mergeCell ref="I8:I9"/>
    <mergeCell ref="J8:J9"/>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M22" sqref="M22"/>
    </sheetView>
  </sheetViews>
  <sheetFormatPr defaultRowHeight="15" x14ac:dyDescent="0.25"/>
  <cols>
    <col min="1" max="1" width="23.285156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6384" width="9.140625" style="10"/>
  </cols>
  <sheetData>
    <row r="1" spans="1:9" ht="43.5" customHeight="1" x14ac:dyDescent="0.25">
      <c r="D1" s="98" t="s">
        <v>65</v>
      </c>
      <c r="E1" s="98"/>
      <c r="F1" s="98"/>
      <c r="G1" s="98"/>
      <c r="H1" s="98"/>
      <c r="I1" s="98"/>
    </row>
    <row r="2" spans="1:9" ht="37.5" customHeight="1" x14ac:dyDescent="0.25">
      <c r="D2" s="99" t="s">
        <v>69</v>
      </c>
      <c r="E2" s="99"/>
      <c r="F2" s="99"/>
      <c r="G2" s="99"/>
      <c r="H2" s="99"/>
      <c r="I2" s="99"/>
    </row>
    <row r="3" spans="1:9" s="9" customFormat="1" ht="15.75" x14ac:dyDescent="0.25">
      <c r="A3" s="100" t="s">
        <v>66</v>
      </c>
      <c r="B3" s="101"/>
      <c r="C3" s="101"/>
      <c r="D3" s="99"/>
      <c r="E3" s="99"/>
      <c r="F3" s="99"/>
      <c r="G3" s="99"/>
      <c r="H3" s="99"/>
      <c r="I3" s="99"/>
    </row>
    <row r="4" spans="1:9" s="9" customFormat="1" ht="15.75" x14ac:dyDescent="0.25">
      <c r="A4" s="100" t="s">
        <v>44</v>
      </c>
      <c r="B4" s="101"/>
      <c r="C4" s="101"/>
      <c r="D4" s="99"/>
      <c r="E4" s="99"/>
      <c r="F4" s="99"/>
      <c r="G4" s="99"/>
      <c r="H4" s="99"/>
      <c r="I4" s="99"/>
    </row>
    <row r="5" spans="1:9" s="9" customFormat="1" ht="15.75" x14ac:dyDescent="0.25">
      <c r="A5" s="100" t="s">
        <v>67</v>
      </c>
      <c r="B5" s="101"/>
      <c r="C5" s="101"/>
      <c r="D5" s="99"/>
      <c r="E5" s="99"/>
      <c r="F5" s="99"/>
      <c r="G5" s="99"/>
      <c r="H5" s="99"/>
      <c r="I5" s="99"/>
    </row>
    <row r="6" spans="1:9" s="9" customFormat="1" ht="15.75" x14ac:dyDescent="0.25">
      <c r="A6" s="7"/>
      <c r="B6" s="5"/>
      <c r="C6" s="8"/>
      <c r="D6" s="99"/>
      <c r="E6" s="99"/>
      <c r="F6" s="99"/>
      <c r="G6" s="99"/>
      <c r="H6" s="99"/>
      <c r="I6" s="99"/>
    </row>
    <row r="7" spans="1:9" s="9" customFormat="1" ht="18.75" x14ac:dyDescent="0.25">
      <c r="A7" s="40" t="s">
        <v>40</v>
      </c>
      <c r="B7" s="41"/>
      <c r="C7" s="42"/>
      <c r="D7" s="39"/>
      <c r="E7" s="39"/>
      <c r="F7" s="39"/>
      <c r="G7" s="39"/>
      <c r="H7" s="39"/>
      <c r="I7" s="39"/>
    </row>
    <row r="8" spans="1:9" s="9" customFormat="1" x14ac:dyDescent="0.25"/>
    <row r="9" spans="1:9" s="9" customFormat="1" ht="18.75" customHeight="1" x14ac:dyDescent="0.3">
      <c r="A9" s="82" t="s">
        <v>14</v>
      </c>
      <c r="B9" s="83"/>
      <c r="C9" s="83"/>
      <c r="D9" s="88" t="s">
        <v>5</v>
      </c>
      <c r="E9" s="88"/>
      <c r="F9" s="88"/>
      <c r="G9" s="89" t="s">
        <v>15</v>
      </c>
      <c r="H9" s="89"/>
      <c r="I9" s="89"/>
    </row>
    <row r="10" spans="1:9" s="9" customFormat="1" ht="15" customHeight="1" x14ac:dyDescent="0.25">
      <c r="A10" s="53"/>
      <c r="B10" s="54" t="s">
        <v>41</v>
      </c>
      <c r="C10" s="54" t="s">
        <v>68</v>
      </c>
      <c r="D10" s="54"/>
      <c r="E10" s="54" t="s">
        <v>41</v>
      </c>
      <c r="F10" s="54" t="s">
        <v>68</v>
      </c>
      <c r="G10" s="54"/>
      <c r="H10" s="54" t="s">
        <v>41</v>
      </c>
      <c r="I10" s="54" t="s">
        <v>68</v>
      </c>
    </row>
    <row r="11" spans="1:9" s="9" customFormat="1" ht="15.75" customHeight="1" x14ac:dyDescent="0.25">
      <c r="A11" s="68" t="s">
        <v>0</v>
      </c>
      <c r="B11" s="69"/>
      <c r="C11" s="49">
        <f>SUMIF('Project 1'!$E$21:$E$35,"MBE",'Project 1'!$F$21:$F$35)</f>
        <v>0</v>
      </c>
      <c r="D11" s="68" t="s">
        <v>0</v>
      </c>
      <c r="E11" s="69"/>
      <c r="F11" s="49">
        <f>SUMIF('Project 1'!$E$39:$E$51,"MBE",'Project 1'!$F$39:$F$51)</f>
        <v>0</v>
      </c>
      <c r="G11" s="68" t="s">
        <v>0</v>
      </c>
      <c r="H11" s="69"/>
      <c r="I11" s="49">
        <f>SUM(C11+F11)</f>
        <v>0</v>
      </c>
    </row>
    <row r="12" spans="1:9" s="9" customFormat="1" ht="15.75" customHeight="1" x14ac:dyDescent="0.25">
      <c r="A12" s="68"/>
      <c r="B12" s="70"/>
      <c r="C12" s="50" t="str">
        <f>IFERROR(AVERAGE(C11/C15),"")</f>
        <v/>
      </c>
      <c r="D12" s="68"/>
      <c r="E12" s="70"/>
      <c r="F12" s="50" t="str">
        <f>IFERROR(AVERAGE(F11/F15),"")</f>
        <v/>
      </c>
      <c r="G12" s="68"/>
      <c r="H12" s="70"/>
      <c r="I12" s="50" t="str">
        <f>IFERROR(AVERAGE(I11/I15),"")</f>
        <v/>
      </c>
    </row>
    <row r="13" spans="1:9" s="9" customFormat="1" ht="15.75" customHeight="1" x14ac:dyDescent="0.25">
      <c r="A13" s="68" t="s">
        <v>1</v>
      </c>
      <c r="B13" s="69"/>
      <c r="C13" s="49">
        <f>SUMIF('Project 1'!$E$21:$E$35,"WBE",'Project 1'!$F$21:$F$35)</f>
        <v>0</v>
      </c>
      <c r="D13" s="68" t="s">
        <v>1</v>
      </c>
      <c r="E13" s="69"/>
      <c r="F13" s="49">
        <f>SUMIF('Project 1'!$E$39:$E$51,"WBE",'Project 1'!$F$39:$F$51)</f>
        <v>0</v>
      </c>
      <c r="G13" s="68" t="s">
        <v>1</v>
      </c>
      <c r="H13" s="69"/>
      <c r="I13" s="49">
        <f>SUM(C13+F13)</f>
        <v>0</v>
      </c>
    </row>
    <row r="14" spans="1:9" s="9" customFormat="1" ht="15.75" customHeight="1" x14ac:dyDescent="0.25">
      <c r="A14" s="68"/>
      <c r="B14" s="70"/>
      <c r="C14" s="50" t="str">
        <f>IFERROR(AVERAGE(C13/C15),"")</f>
        <v/>
      </c>
      <c r="D14" s="68"/>
      <c r="E14" s="70"/>
      <c r="F14" s="50" t="str">
        <f>IFERROR(AVERAGE(F13/F15),"")</f>
        <v/>
      </c>
      <c r="G14" s="68"/>
      <c r="H14" s="70"/>
      <c r="I14" s="50" t="str">
        <f>IFERROR(AVERAGE(I13/I15),"")</f>
        <v/>
      </c>
    </row>
    <row r="15" spans="1:9" s="9" customFormat="1" ht="15.75" x14ac:dyDescent="0.25">
      <c r="A15" s="52" t="s">
        <v>22</v>
      </c>
      <c r="B15" s="62"/>
      <c r="C15" s="49">
        <f>F36</f>
        <v>0</v>
      </c>
      <c r="D15" s="52" t="s">
        <v>20</v>
      </c>
      <c r="E15" s="63"/>
      <c r="F15" s="49">
        <f>F52</f>
        <v>0</v>
      </c>
      <c r="G15" s="52" t="s">
        <v>21</v>
      </c>
      <c r="H15" s="63"/>
      <c r="I15" s="49">
        <f>SUM(C15+F15)</f>
        <v>0</v>
      </c>
    </row>
    <row r="16" spans="1:9" s="9" customFormat="1" ht="15" customHeight="1" x14ac:dyDescent="0.25">
      <c r="A16" s="13"/>
      <c r="B16" s="12"/>
      <c r="C16" s="12"/>
      <c r="D16" s="12"/>
      <c r="E16" s="11"/>
      <c r="F16" s="11"/>
      <c r="G16" s="13"/>
      <c r="H16" s="61"/>
      <c r="I16" s="12"/>
    </row>
    <row r="17" spans="1:9" s="9" customFormat="1" ht="18.75" x14ac:dyDescent="0.25">
      <c r="A17" s="43" t="s">
        <v>43</v>
      </c>
      <c r="B17" s="43"/>
      <c r="C17" s="43"/>
      <c r="D17" s="36"/>
      <c r="E17" s="37"/>
      <c r="F17" s="37"/>
      <c r="G17" s="38"/>
      <c r="H17" s="36"/>
      <c r="I17" s="36"/>
    </row>
    <row r="18" spans="1:9" s="9" customFormat="1" x14ac:dyDescent="0.25">
      <c r="A18" s="13"/>
      <c r="B18" s="12"/>
      <c r="C18" s="12"/>
      <c r="D18" s="12"/>
      <c r="E18" s="11"/>
      <c r="F18" s="11"/>
      <c r="G18" s="13"/>
      <c r="H18" s="12"/>
      <c r="I18" s="12"/>
    </row>
    <row r="19" spans="1:9" s="20" customFormat="1" ht="18.75" x14ac:dyDescent="0.25">
      <c r="A19" s="16"/>
      <c r="B19" s="16"/>
      <c r="C19" s="17"/>
      <c r="D19" s="17"/>
      <c r="E19" s="17"/>
      <c r="F19" s="17"/>
      <c r="G19" s="18"/>
      <c r="H19" s="18"/>
      <c r="I19" s="19"/>
    </row>
    <row r="20" spans="1:9" s="20" customFormat="1" x14ac:dyDescent="0.25">
      <c r="A20" s="28"/>
      <c r="B20" s="14" t="s">
        <v>47</v>
      </c>
      <c r="C20" s="14" t="s">
        <v>7</v>
      </c>
      <c r="D20" s="14" t="s">
        <v>6</v>
      </c>
      <c r="E20" s="14" t="s">
        <v>8</v>
      </c>
      <c r="F20" s="15" t="s">
        <v>68</v>
      </c>
      <c r="G20" s="21" t="s">
        <v>62</v>
      </c>
      <c r="H20" s="15" t="s">
        <v>19</v>
      </c>
    </row>
    <row r="21" spans="1:9" s="20" customFormat="1" ht="15.75" x14ac:dyDescent="0.25">
      <c r="A21" s="84"/>
      <c r="B21" s="60"/>
      <c r="C21" s="60"/>
      <c r="D21" s="60"/>
      <c r="E21" s="60"/>
      <c r="F21" s="58"/>
      <c r="G21" s="44" t="str">
        <f>IFERROR($F21/$F$36,"")</f>
        <v/>
      </c>
      <c r="H21" s="60" t="s">
        <v>30</v>
      </c>
    </row>
    <row r="22" spans="1:9" s="20" customFormat="1" ht="15.75" x14ac:dyDescent="0.25">
      <c r="A22" s="84"/>
      <c r="B22" s="60"/>
      <c r="C22" s="60"/>
      <c r="D22" s="60"/>
      <c r="E22" s="60"/>
      <c r="F22" s="58"/>
      <c r="G22" s="44" t="str">
        <f>IFERROR($F22/$F$36,"")</f>
        <v/>
      </c>
      <c r="H22" s="58"/>
    </row>
    <row r="23" spans="1:9" s="20" customFormat="1" ht="15.75" x14ac:dyDescent="0.25">
      <c r="A23" s="84"/>
      <c r="B23" s="60"/>
      <c r="C23" s="60"/>
      <c r="D23" s="60"/>
      <c r="E23" s="60"/>
      <c r="F23" s="58"/>
      <c r="G23" s="44" t="str">
        <f>IFERROR($F23/$F$36,"")</f>
        <v/>
      </c>
      <c r="H23" s="58"/>
    </row>
    <row r="24" spans="1:9" s="20" customFormat="1" ht="15.75" x14ac:dyDescent="0.25">
      <c r="A24" s="84"/>
      <c r="B24" s="60"/>
      <c r="C24" s="60"/>
      <c r="D24" s="60"/>
      <c r="E24" s="60"/>
      <c r="F24" s="58"/>
      <c r="G24" s="44" t="str">
        <f>IFERROR($F24/$F$36,"")</f>
        <v/>
      </c>
      <c r="H24" s="58"/>
    </row>
    <row r="25" spans="1:9" s="20" customFormat="1" ht="15.75" x14ac:dyDescent="0.25">
      <c r="A25" s="84"/>
      <c r="B25" s="60"/>
      <c r="C25" s="60"/>
      <c r="D25" s="60"/>
      <c r="E25" s="60"/>
      <c r="F25" s="58"/>
      <c r="G25" s="44" t="str">
        <f>IFERROR($F25/$F$36,"")</f>
        <v/>
      </c>
      <c r="H25" s="58"/>
    </row>
    <row r="26" spans="1:9" s="20" customFormat="1" ht="15.75" x14ac:dyDescent="0.25">
      <c r="A26" s="84"/>
      <c r="B26" s="60"/>
      <c r="C26" s="60"/>
      <c r="D26" s="60"/>
      <c r="E26" s="60"/>
      <c r="F26" s="58"/>
      <c r="G26" s="44" t="str">
        <f>IFERROR($F26/$F$36,"")</f>
        <v/>
      </c>
      <c r="H26" s="58"/>
    </row>
    <row r="27" spans="1:9" s="6" customFormat="1" ht="15.75" x14ac:dyDescent="0.25">
      <c r="A27" s="84"/>
      <c r="B27" s="60"/>
      <c r="C27" s="60"/>
      <c r="D27" s="60"/>
      <c r="E27" s="60"/>
      <c r="F27" s="58"/>
      <c r="G27" s="44" t="str">
        <f>IFERROR($F27/$F$36,"")</f>
        <v/>
      </c>
      <c r="H27" s="58"/>
    </row>
    <row r="28" spans="1:9" s="6" customFormat="1" ht="15.75" x14ac:dyDescent="0.25">
      <c r="A28" s="84"/>
      <c r="B28" s="58"/>
      <c r="C28" s="58"/>
      <c r="D28" s="58"/>
      <c r="E28" s="58"/>
      <c r="F28" s="58"/>
      <c r="G28" s="44" t="str">
        <f>IFERROR($F28/$F$36,"")</f>
        <v/>
      </c>
      <c r="H28" s="58"/>
    </row>
    <row r="29" spans="1:9" s="6" customFormat="1" ht="15.75" x14ac:dyDescent="0.25">
      <c r="A29" s="84"/>
      <c r="B29" s="58"/>
      <c r="C29" s="58"/>
      <c r="D29" s="58"/>
      <c r="E29" s="58"/>
      <c r="F29" s="58"/>
      <c r="G29" s="44" t="str">
        <f>IFERROR($F29/$F$36,"")</f>
        <v/>
      </c>
      <c r="H29" s="58"/>
    </row>
    <row r="30" spans="1:9" s="6" customFormat="1" ht="15.75" x14ac:dyDescent="0.25">
      <c r="A30" s="84"/>
      <c r="B30" s="58"/>
      <c r="C30" s="58"/>
      <c r="D30" s="58"/>
      <c r="E30" s="58"/>
      <c r="F30" s="58"/>
      <c r="G30" s="44" t="str">
        <f>IFERROR($F30/$F$36,"")</f>
        <v/>
      </c>
      <c r="H30" s="58"/>
    </row>
    <row r="31" spans="1:9" s="6" customFormat="1" ht="15.75" x14ac:dyDescent="0.25">
      <c r="A31" s="84"/>
      <c r="B31" s="58"/>
      <c r="C31" s="58"/>
      <c r="D31" s="58"/>
      <c r="E31" s="58"/>
      <c r="F31" s="58"/>
      <c r="G31" s="44" t="str">
        <f>IFERROR($F31/$F$36,"")</f>
        <v/>
      </c>
      <c r="H31" s="58"/>
    </row>
    <row r="32" spans="1:9" s="6" customFormat="1" ht="15.75" x14ac:dyDescent="0.25">
      <c r="A32" s="84"/>
      <c r="B32" s="58"/>
      <c r="C32" s="58"/>
      <c r="D32" s="58"/>
      <c r="E32" s="58"/>
      <c r="F32" s="58"/>
      <c r="G32" s="44" t="str">
        <f>IFERROR($F32/$F$36,"")</f>
        <v/>
      </c>
      <c r="H32" s="58"/>
    </row>
    <row r="33" spans="1:9" s="6" customFormat="1" ht="15.75" x14ac:dyDescent="0.25">
      <c r="A33" s="84"/>
      <c r="B33" s="58"/>
      <c r="C33" s="58"/>
      <c r="D33" s="58"/>
      <c r="E33" s="58"/>
      <c r="F33" s="58"/>
      <c r="G33" s="44" t="str">
        <f>IFERROR($F33/$F$36,"")</f>
        <v/>
      </c>
      <c r="H33" s="58"/>
    </row>
    <row r="34" spans="1:9" s="6" customFormat="1" ht="15.75" x14ac:dyDescent="0.25">
      <c r="A34" s="84"/>
      <c r="B34" s="58"/>
      <c r="C34" s="58"/>
      <c r="D34" s="58"/>
      <c r="E34" s="58"/>
      <c r="F34" s="58"/>
      <c r="G34" s="44" t="str">
        <f>IFERROR($F34/$F$36,"")</f>
        <v/>
      </c>
      <c r="H34" s="58"/>
    </row>
    <row r="35" spans="1:9" s="6" customFormat="1" ht="15.75" x14ac:dyDescent="0.25">
      <c r="A35" s="84"/>
      <c r="B35" s="58"/>
      <c r="C35" s="58"/>
      <c r="D35" s="58"/>
      <c r="E35" s="58"/>
      <c r="F35" s="58"/>
      <c r="G35" s="44" t="str">
        <f>IFERROR($F35/$F$36,"")</f>
        <v/>
      </c>
      <c r="H35" s="58"/>
    </row>
    <row r="36" spans="1:9" s="32" customFormat="1" ht="18.75" x14ac:dyDescent="0.25">
      <c r="A36" s="85"/>
      <c r="B36" s="90" t="s">
        <v>9</v>
      </c>
      <c r="C36" s="90"/>
      <c r="D36" s="90"/>
      <c r="E36" s="90"/>
      <c r="F36" s="91">
        <f>SUBTOTAL(109,Table58481046[Final Contract Amount])</f>
        <v>0</v>
      </c>
      <c r="G36" s="92"/>
      <c r="H36" s="93"/>
      <c r="I36" s="92"/>
    </row>
    <row r="37" spans="1:9" s="24" customFormat="1" ht="18.75" x14ac:dyDescent="0.25">
      <c r="A37" s="16"/>
      <c r="B37" s="16"/>
      <c r="C37" s="16"/>
      <c r="D37" s="16" t="s">
        <v>11</v>
      </c>
      <c r="E37" s="16"/>
      <c r="F37" s="16"/>
      <c r="G37" s="22"/>
      <c r="H37" s="22"/>
      <c r="I37" s="23"/>
    </row>
    <row r="38" spans="1:9" s="25" customFormat="1" x14ac:dyDescent="0.25">
      <c r="A38" s="29"/>
      <c r="B38" s="14" t="s">
        <v>47</v>
      </c>
      <c r="C38" s="14" t="s">
        <v>7</v>
      </c>
      <c r="D38" s="14" t="s">
        <v>6</v>
      </c>
      <c r="E38" s="14" t="s">
        <v>8</v>
      </c>
      <c r="F38" s="15" t="s">
        <v>68</v>
      </c>
      <c r="G38" s="21" t="s">
        <v>64</v>
      </c>
      <c r="H38" s="15" t="s">
        <v>19</v>
      </c>
    </row>
    <row r="39" spans="1:9" s="25" customFormat="1" ht="15.75" x14ac:dyDescent="0.25">
      <c r="A39" s="86"/>
      <c r="B39" s="60"/>
      <c r="C39" s="60"/>
      <c r="D39" s="60"/>
      <c r="E39" s="60"/>
      <c r="F39" s="59"/>
      <c r="G39" s="44" t="str">
        <f>IFERROR($F39/$F$52,"")</f>
        <v/>
      </c>
      <c r="H39" s="60" t="s">
        <v>30</v>
      </c>
    </row>
    <row r="40" spans="1:9" s="25" customFormat="1" ht="15.75" x14ac:dyDescent="0.25">
      <c r="A40" s="86"/>
      <c r="B40" s="60"/>
      <c r="C40" s="60"/>
      <c r="D40" s="60"/>
      <c r="E40" s="60"/>
      <c r="F40" s="59"/>
      <c r="G40" s="44" t="str">
        <f>IFERROR($F40/$F$52,"")</f>
        <v/>
      </c>
      <c r="H40" s="58"/>
    </row>
    <row r="41" spans="1:9" s="25" customFormat="1" ht="15.75" x14ac:dyDescent="0.25">
      <c r="A41" s="86"/>
      <c r="B41" s="60"/>
      <c r="C41" s="60"/>
      <c r="D41" s="60"/>
      <c r="E41" s="60"/>
      <c r="F41" s="59"/>
      <c r="G41" s="44" t="str">
        <f>IFERROR($F41/$F$52,"")</f>
        <v/>
      </c>
      <c r="H41" s="58"/>
    </row>
    <row r="42" spans="1:9" s="25" customFormat="1" ht="15.75" x14ac:dyDescent="0.25">
      <c r="A42" s="86"/>
      <c r="B42" s="60"/>
      <c r="C42" s="60"/>
      <c r="D42" s="60"/>
      <c r="E42" s="60"/>
      <c r="F42" s="59"/>
      <c r="G42" s="44" t="str">
        <f>IFERROR($F42/$F$52,"")</f>
        <v/>
      </c>
      <c r="H42" s="58"/>
    </row>
    <row r="43" spans="1:9" s="25" customFormat="1" ht="15.75" x14ac:dyDescent="0.25">
      <c r="A43" s="86"/>
      <c r="B43" s="60"/>
      <c r="C43" s="60"/>
      <c r="D43" s="60"/>
      <c r="E43" s="60"/>
      <c r="F43" s="59"/>
      <c r="G43" s="44" t="str">
        <f>IFERROR($F43/$F$52,"")</f>
        <v/>
      </c>
      <c r="H43" s="58"/>
    </row>
    <row r="44" spans="1:9" s="25" customFormat="1" ht="15.75" x14ac:dyDescent="0.25">
      <c r="A44" s="86"/>
      <c r="B44" s="58"/>
      <c r="C44" s="58"/>
      <c r="D44" s="58"/>
      <c r="E44" s="58"/>
      <c r="F44" s="59"/>
      <c r="G44" s="44" t="str">
        <f>IFERROR($F44/$F$52,"")</f>
        <v/>
      </c>
      <c r="H44" s="58"/>
    </row>
    <row r="45" spans="1:9" s="25" customFormat="1" ht="15.75" x14ac:dyDescent="0.25">
      <c r="A45" s="86"/>
      <c r="B45" s="58"/>
      <c r="C45" s="58"/>
      <c r="D45" s="58"/>
      <c r="E45" s="58"/>
      <c r="F45" s="59"/>
      <c r="G45" s="44" t="str">
        <f>IFERROR($F45/$F$52,"")</f>
        <v/>
      </c>
      <c r="H45" s="58"/>
    </row>
    <row r="46" spans="1:9" s="25" customFormat="1" ht="15.75" x14ac:dyDescent="0.25">
      <c r="A46" s="86"/>
      <c r="B46" s="58"/>
      <c r="C46" s="58"/>
      <c r="D46" s="58"/>
      <c r="E46" s="58"/>
      <c r="F46" s="59"/>
      <c r="G46" s="44" t="str">
        <f>IFERROR($F46/$F$52,"")</f>
        <v/>
      </c>
      <c r="H46" s="58"/>
    </row>
    <row r="47" spans="1:9" s="25" customFormat="1" ht="15.75" x14ac:dyDescent="0.25">
      <c r="A47" s="86"/>
      <c r="B47" s="58"/>
      <c r="C47" s="58"/>
      <c r="D47" s="58"/>
      <c r="E47" s="58"/>
      <c r="F47" s="59"/>
      <c r="G47" s="44" t="str">
        <f>IFERROR($F47/$F$52,"")</f>
        <v/>
      </c>
      <c r="H47" s="58"/>
    </row>
    <row r="48" spans="1:9" s="6" customFormat="1" ht="15.75" x14ac:dyDescent="0.25">
      <c r="A48" s="86"/>
      <c r="B48" s="58"/>
      <c r="C48" s="58"/>
      <c r="D48" s="58"/>
      <c r="E48" s="58"/>
      <c r="F48" s="59"/>
      <c r="G48" s="44" t="str">
        <f>IFERROR($F48/$F$52,"")</f>
        <v/>
      </c>
      <c r="H48" s="58"/>
    </row>
    <row r="49" spans="1:9" s="6" customFormat="1" ht="15.75" x14ac:dyDescent="0.25">
      <c r="A49" s="86"/>
      <c r="B49" s="58"/>
      <c r="C49" s="58"/>
      <c r="D49" s="58"/>
      <c r="E49" s="58"/>
      <c r="F49" s="59"/>
      <c r="G49" s="44" t="str">
        <f>IFERROR($F49/$F$52,"")</f>
        <v/>
      </c>
      <c r="H49" s="58"/>
    </row>
    <row r="50" spans="1:9" s="6" customFormat="1" ht="15.75" x14ac:dyDescent="0.25">
      <c r="A50" s="86"/>
      <c r="B50" s="58"/>
      <c r="C50" s="58"/>
      <c r="D50" s="58"/>
      <c r="E50" s="58"/>
      <c r="F50" s="59"/>
      <c r="G50" s="44" t="str">
        <f>IFERROR($F50/$F$52,"")</f>
        <v/>
      </c>
      <c r="H50" s="58"/>
    </row>
    <row r="51" spans="1:9" s="6" customFormat="1" ht="15.75" x14ac:dyDescent="0.25">
      <c r="A51" s="86"/>
      <c r="B51" s="58"/>
      <c r="C51" s="58"/>
      <c r="D51" s="58"/>
      <c r="E51" s="58"/>
      <c r="F51" s="59"/>
      <c r="G51" s="44" t="str">
        <f>IFERROR($F51/$F$52,"")</f>
        <v/>
      </c>
      <c r="H51" s="58"/>
    </row>
    <row r="52" spans="1:9" s="32" customFormat="1" ht="18.75" x14ac:dyDescent="0.25">
      <c r="A52" s="87"/>
      <c r="B52" s="94" t="s">
        <v>2</v>
      </c>
      <c r="C52" s="94"/>
      <c r="D52" s="94"/>
      <c r="E52" s="94"/>
      <c r="F52" s="95">
        <f>SUBTOTAL(109,Table69591157[Final Contract Amount])</f>
        <v>0</v>
      </c>
      <c r="G52" s="96"/>
      <c r="H52" s="97"/>
      <c r="I52" s="96"/>
    </row>
    <row r="53" spans="1:9" s="24" customFormat="1" ht="18.75" x14ac:dyDescent="0.25">
      <c r="B53" s="16"/>
      <c r="C53" s="16"/>
      <c r="D53" s="16"/>
      <c r="E53" s="16"/>
      <c r="F53" s="16"/>
      <c r="G53" s="22"/>
      <c r="H53" s="22"/>
      <c r="I53" s="23"/>
    </row>
  </sheetData>
  <sheetProtection insertRows="0" deleteRows="0" sort="0" autoFilter="0"/>
  <mergeCells count="22">
    <mergeCell ref="D2:I6"/>
    <mergeCell ref="D1:I1"/>
    <mergeCell ref="B3:C3"/>
    <mergeCell ref="B4:C4"/>
    <mergeCell ref="B5:C5"/>
    <mergeCell ref="E13:E14"/>
    <mergeCell ref="G13:G14"/>
    <mergeCell ref="H13:H14"/>
    <mergeCell ref="A11:A12"/>
    <mergeCell ref="B11:B12"/>
    <mergeCell ref="D11:D12"/>
    <mergeCell ref="E11:E12"/>
    <mergeCell ref="G11:G12"/>
    <mergeCell ref="H11:H12"/>
    <mergeCell ref="A9:C9"/>
    <mergeCell ref="D9:F9"/>
    <mergeCell ref="G9:I9"/>
    <mergeCell ref="B36:E36"/>
    <mergeCell ref="B52:E52"/>
    <mergeCell ref="A13:A14"/>
    <mergeCell ref="B13:B14"/>
    <mergeCell ref="D13:D14"/>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RowHeight="15" x14ac:dyDescent="0.2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75" x14ac:dyDescent="0.25">
      <c r="A1" s="7" t="s">
        <v>4</v>
      </c>
      <c r="B1" s="5" t="s">
        <v>23</v>
      </c>
      <c r="C1" s="8"/>
    </row>
    <row r="2" spans="1:12" s="9" customFormat="1" ht="15.75" x14ac:dyDescent="0.25">
      <c r="A2" s="7" t="s">
        <v>44</v>
      </c>
      <c r="B2" s="5" t="s">
        <v>24</v>
      </c>
      <c r="C2" s="8"/>
    </row>
    <row r="3" spans="1:12" s="9" customFormat="1" ht="15.75" x14ac:dyDescent="0.25">
      <c r="A3" s="7"/>
      <c r="B3" s="5"/>
      <c r="C3" s="8"/>
    </row>
    <row r="4" spans="1:12" s="9" customFormat="1" ht="18.75" x14ac:dyDescent="0.25">
      <c r="A4" s="40" t="s">
        <v>40</v>
      </c>
      <c r="B4" s="41"/>
      <c r="C4" s="42"/>
      <c r="D4" s="39"/>
      <c r="E4" s="39"/>
      <c r="F4" s="39"/>
      <c r="G4" s="39"/>
      <c r="H4" s="39"/>
      <c r="I4" s="39"/>
      <c r="J4" s="39"/>
      <c r="K4" s="39"/>
      <c r="L4" s="39"/>
    </row>
    <row r="5" spans="1:12" s="9" customFormat="1" x14ac:dyDescent="0.25"/>
    <row r="6" spans="1:12" s="9" customFormat="1" ht="18.75" customHeight="1" x14ac:dyDescent="0.3">
      <c r="A6" s="71" t="s">
        <v>14</v>
      </c>
      <c r="B6" s="72"/>
      <c r="C6" s="72"/>
      <c r="D6" s="73"/>
      <c r="E6" s="74" t="s">
        <v>5</v>
      </c>
      <c r="F6" s="75"/>
      <c r="G6" s="75"/>
      <c r="H6" s="76"/>
      <c r="I6" s="77" t="s">
        <v>15</v>
      </c>
      <c r="J6" s="78"/>
      <c r="K6" s="78"/>
      <c r="L6" s="79"/>
    </row>
    <row r="7" spans="1:12" s="9" customFormat="1" ht="15" customHeight="1" x14ac:dyDescent="0.25">
      <c r="A7" s="53"/>
      <c r="B7" s="64" t="s">
        <v>41</v>
      </c>
      <c r="C7" s="64" t="s">
        <v>60</v>
      </c>
      <c r="D7" s="64" t="s">
        <v>42</v>
      </c>
      <c r="E7" s="64"/>
      <c r="F7" s="64" t="s">
        <v>41</v>
      </c>
      <c r="G7" s="64" t="s">
        <v>60</v>
      </c>
      <c r="H7" s="64" t="s">
        <v>42</v>
      </c>
      <c r="I7" s="64"/>
      <c r="J7" s="64" t="s">
        <v>41</v>
      </c>
      <c r="K7" s="64" t="s">
        <v>60</v>
      </c>
      <c r="L7" s="64" t="s">
        <v>42</v>
      </c>
    </row>
    <row r="8" spans="1:12" s="9" customFormat="1" ht="15.75" customHeight="1" x14ac:dyDescent="0.25">
      <c r="A8" s="68" t="s">
        <v>0</v>
      </c>
      <c r="B8" s="69"/>
      <c r="C8" s="49">
        <f>SUMIF('Project 2'!$E$18:$E$32,"MBE",'Project 2'!$F$18:$F$32)</f>
        <v>0</v>
      </c>
      <c r="D8" s="49">
        <f>SUMIF('Project 2'!$E$18:$E$32,"MBE",'Project 2'!$H$18:$H$32)</f>
        <v>0</v>
      </c>
      <c r="E8" s="68" t="s">
        <v>0</v>
      </c>
      <c r="F8" s="69"/>
      <c r="G8" s="49">
        <f>SUMIF('Project 2'!$E$36:$E$48,"MBE",'Project 2'!$F$36:$F$48)</f>
        <v>0</v>
      </c>
      <c r="H8" s="49">
        <f>SUMIF('Project 2'!$E$36:$E$48,"MBE",'Project 2'!$H$36:$H$48)</f>
        <v>0</v>
      </c>
      <c r="I8" s="68" t="s">
        <v>0</v>
      </c>
      <c r="J8" s="69"/>
      <c r="K8" s="49">
        <f>SUM(C8+G8)</f>
        <v>0</v>
      </c>
      <c r="L8" s="49">
        <f>SUM(D8+H8)</f>
        <v>0</v>
      </c>
    </row>
    <row r="9" spans="1:12" s="9" customFormat="1" ht="15.75" customHeight="1" x14ac:dyDescent="0.25">
      <c r="A9" s="68"/>
      <c r="B9" s="70"/>
      <c r="C9" s="50" t="e">
        <f>AVERAGE(C8/C12)</f>
        <v>#DIV/0!</v>
      </c>
      <c r="D9" s="50" t="e">
        <f>AVERAGE(D8/D12)</f>
        <v>#DIV/0!</v>
      </c>
      <c r="E9" s="68"/>
      <c r="F9" s="70"/>
      <c r="G9" s="50" t="e">
        <f>AVERAGE(G8/G12)</f>
        <v>#DIV/0!</v>
      </c>
      <c r="H9" s="50" t="e">
        <f>AVERAGE(H8/H12)</f>
        <v>#DIV/0!</v>
      </c>
      <c r="I9" s="68"/>
      <c r="J9" s="70"/>
      <c r="K9" s="50" t="e">
        <f>AVERAGE(K8/K12)</f>
        <v>#DIV/0!</v>
      </c>
      <c r="L9" s="50" t="e">
        <f>AVERAGE(L8/L12)</f>
        <v>#DIV/0!</v>
      </c>
    </row>
    <row r="10" spans="1:12" s="9" customFormat="1" ht="15.75" customHeight="1" x14ac:dyDescent="0.25">
      <c r="A10" s="68" t="s">
        <v>1</v>
      </c>
      <c r="B10" s="69"/>
      <c r="C10" s="49">
        <f>SUMIF('Project 2'!$E$18:$E$32,"WBE",'Project 2'!$F$18:$F$32)</f>
        <v>0</v>
      </c>
      <c r="D10" s="49">
        <f>SUMIF('Project 2'!$E$18:$E$32,"WBE",'Project 2'!$H$18:$H$32)</f>
        <v>0</v>
      </c>
      <c r="E10" s="68" t="s">
        <v>1</v>
      </c>
      <c r="F10" s="69"/>
      <c r="G10" s="49">
        <f>SUMIF('Project 2'!$E$36:$E$48,"WBE",'Project 2'!$F$36:$F$48)</f>
        <v>0</v>
      </c>
      <c r="H10" s="49">
        <f>SUMIF('Project 2'!$E$36:$E$48,"WBE",'Project 2'!$H$36:$H$48)</f>
        <v>0</v>
      </c>
      <c r="I10" s="68" t="s">
        <v>1</v>
      </c>
      <c r="J10" s="69"/>
      <c r="K10" s="49">
        <f>SUM(C10+G10)</f>
        <v>0</v>
      </c>
      <c r="L10" s="49">
        <f>SUM(D10+H10)</f>
        <v>0</v>
      </c>
    </row>
    <row r="11" spans="1:12" s="9" customFormat="1" ht="15.75" customHeight="1" x14ac:dyDescent="0.25">
      <c r="A11" s="68"/>
      <c r="B11" s="70"/>
      <c r="C11" s="50" t="e">
        <f>AVERAGE(C10/C12)</f>
        <v>#DIV/0!</v>
      </c>
      <c r="D11" s="50" t="e">
        <f>AVERAGE(D10/D12)</f>
        <v>#DIV/0!</v>
      </c>
      <c r="E11" s="68"/>
      <c r="F11" s="70"/>
      <c r="G11" s="50" t="e">
        <f>AVERAGE(G10/G12)</f>
        <v>#DIV/0!</v>
      </c>
      <c r="H11" s="50" t="e">
        <f>AVERAGE(H10/H12)</f>
        <v>#DIV/0!</v>
      </c>
      <c r="I11" s="68"/>
      <c r="J11" s="70"/>
      <c r="K11" s="50" t="e">
        <f>AVERAGE(K10/K12)</f>
        <v>#DIV/0!</v>
      </c>
      <c r="L11" s="50" t="e">
        <f>AVERAGE(L10/L12)</f>
        <v>#DIV/0!</v>
      </c>
    </row>
    <row r="12" spans="1:12" s="9" customFormat="1" ht="15.75" x14ac:dyDescent="0.25">
      <c r="A12" s="52" t="s">
        <v>22</v>
      </c>
      <c r="B12" s="62"/>
      <c r="C12" s="49">
        <f>F33</f>
        <v>0</v>
      </c>
      <c r="D12" s="49">
        <f>H33</f>
        <v>0</v>
      </c>
      <c r="E12" s="52" t="s">
        <v>20</v>
      </c>
      <c r="F12" s="63"/>
      <c r="G12" s="49">
        <f>F49</f>
        <v>0</v>
      </c>
      <c r="H12" s="49">
        <f>H49</f>
        <v>0</v>
      </c>
      <c r="I12" s="52" t="s">
        <v>21</v>
      </c>
      <c r="J12" s="63"/>
      <c r="K12" s="49">
        <f>SUM(C12+G12)</f>
        <v>0</v>
      </c>
      <c r="L12" s="49">
        <f>SUM(D12+H12)</f>
        <v>0</v>
      </c>
    </row>
    <row r="13" spans="1:12" s="9" customFormat="1" ht="15" customHeight="1" x14ac:dyDescent="0.25">
      <c r="A13" s="13"/>
      <c r="B13" s="12"/>
      <c r="C13" s="12"/>
      <c r="D13" s="12"/>
      <c r="E13" s="11"/>
      <c r="F13" s="11"/>
      <c r="G13" s="13"/>
      <c r="H13" s="61"/>
      <c r="I13" s="12"/>
      <c r="J13" s="11"/>
      <c r="K13" s="55"/>
    </row>
    <row r="14" spans="1:12" s="9" customFormat="1" ht="18.75" x14ac:dyDescent="0.25">
      <c r="A14" s="43" t="s">
        <v>43</v>
      </c>
      <c r="B14" s="43"/>
      <c r="C14" s="43"/>
      <c r="D14" s="36"/>
      <c r="E14" s="37"/>
      <c r="F14" s="37"/>
      <c r="G14" s="38"/>
      <c r="H14" s="36"/>
      <c r="I14" s="36"/>
      <c r="J14" s="37"/>
      <c r="K14" s="37"/>
      <c r="L14" s="39"/>
    </row>
    <row r="15" spans="1:12" s="9" customFormat="1" x14ac:dyDescent="0.25">
      <c r="A15" s="13"/>
      <c r="B15" s="12"/>
      <c r="C15" s="12"/>
      <c r="D15" s="12"/>
      <c r="E15" s="11"/>
      <c r="F15" s="11"/>
      <c r="G15" s="13"/>
      <c r="H15" s="12"/>
      <c r="I15" s="12"/>
      <c r="J15" s="11"/>
      <c r="K15" s="11"/>
    </row>
    <row r="16" spans="1:12" s="20" customFormat="1" ht="18.75" x14ac:dyDescent="0.25">
      <c r="A16" s="16"/>
      <c r="B16" s="16"/>
      <c r="C16" s="17"/>
      <c r="D16" s="17"/>
      <c r="E16" s="17"/>
      <c r="F16" s="17"/>
      <c r="G16" s="18"/>
      <c r="H16" s="18"/>
      <c r="I16" s="19"/>
      <c r="J16" s="18"/>
      <c r="K16" s="19"/>
    </row>
    <row r="17" spans="1:10" s="20" customFormat="1" x14ac:dyDescent="0.25">
      <c r="A17" s="28"/>
      <c r="B17" s="14" t="s">
        <v>47</v>
      </c>
      <c r="C17" s="14" t="s">
        <v>7</v>
      </c>
      <c r="D17" s="14" t="s">
        <v>6</v>
      </c>
      <c r="E17" s="14" t="s">
        <v>8</v>
      </c>
      <c r="F17" s="15" t="s">
        <v>60</v>
      </c>
      <c r="G17" s="15" t="s">
        <v>61</v>
      </c>
      <c r="H17" s="15" t="s">
        <v>42</v>
      </c>
      <c r="I17" s="21" t="s">
        <v>62</v>
      </c>
      <c r="J17" s="15" t="s">
        <v>19</v>
      </c>
    </row>
    <row r="18" spans="1:10" s="20" customFormat="1" ht="15.75" x14ac:dyDescent="0.25">
      <c r="A18" s="30"/>
      <c r="B18" s="60"/>
      <c r="C18" s="60"/>
      <c r="D18" s="60"/>
      <c r="E18" s="60"/>
      <c r="F18" s="59"/>
      <c r="G18" s="44" t="str">
        <f t="shared" ref="G18:G32" si="0">IFERROR($F18/$F$33,"")</f>
        <v/>
      </c>
      <c r="H18" s="58"/>
      <c r="I18" s="44" t="str">
        <f t="shared" ref="I18:I32" si="1">IFERROR($H18/$H$33,"")</f>
        <v/>
      </c>
      <c r="J18" s="60" t="s">
        <v>30</v>
      </c>
    </row>
    <row r="19" spans="1:10" s="20" customFormat="1" ht="15.75" x14ac:dyDescent="0.25">
      <c r="A19" s="30"/>
      <c r="B19" s="60"/>
      <c r="C19" s="60"/>
      <c r="D19" s="60"/>
      <c r="E19" s="60"/>
      <c r="F19" s="59"/>
      <c r="G19" s="44" t="str">
        <f t="shared" si="0"/>
        <v/>
      </c>
      <c r="H19" s="58"/>
      <c r="I19" s="44" t="str">
        <f t="shared" si="1"/>
        <v/>
      </c>
      <c r="J19" s="58"/>
    </row>
    <row r="20" spans="1:10" s="20" customFormat="1" ht="15.75" x14ac:dyDescent="0.25">
      <c r="A20" s="30"/>
      <c r="B20" s="60"/>
      <c r="C20" s="60"/>
      <c r="D20" s="60"/>
      <c r="E20" s="60"/>
      <c r="F20" s="59"/>
      <c r="G20" s="44" t="str">
        <f t="shared" si="0"/>
        <v/>
      </c>
      <c r="H20" s="58"/>
      <c r="I20" s="44" t="str">
        <f t="shared" si="1"/>
        <v/>
      </c>
      <c r="J20" s="58"/>
    </row>
    <row r="21" spans="1:10" s="20" customFormat="1" ht="15.75" x14ac:dyDescent="0.25">
      <c r="A21" s="30"/>
      <c r="B21" s="60"/>
      <c r="C21" s="60"/>
      <c r="D21" s="60"/>
      <c r="E21" s="60"/>
      <c r="F21" s="59"/>
      <c r="G21" s="44" t="str">
        <f t="shared" si="0"/>
        <v/>
      </c>
      <c r="H21" s="58"/>
      <c r="I21" s="44" t="str">
        <f t="shared" si="1"/>
        <v/>
      </c>
      <c r="J21" s="58"/>
    </row>
    <row r="22" spans="1:10" s="20" customFormat="1" ht="15.75" x14ac:dyDescent="0.25">
      <c r="A22" s="30"/>
      <c r="B22" s="60"/>
      <c r="C22" s="60"/>
      <c r="D22" s="60"/>
      <c r="E22" s="60"/>
      <c r="F22" s="59"/>
      <c r="G22" s="44" t="str">
        <f t="shared" si="0"/>
        <v/>
      </c>
      <c r="H22" s="58"/>
      <c r="I22" s="44" t="str">
        <f t="shared" si="1"/>
        <v/>
      </c>
      <c r="J22" s="58"/>
    </row>
    <row r="23" spans="1:10" s="20" customFormat="1" ht="15.75" x14ac:dyDescent="0.25">
      <c r="A23" s="30"/>
      <c r="B23" s="60"/>
      <c r="C23" s="60"/>
      <c r="D23" s="60"/>
      <c r="E23" s="60"/>
      <c r="F23" s="59"/>
      <c r="G23" s="44" t="str">
        <f t="shared" si="0"/>
        <v/>
      </c>
      <c r="H23" s="58"/>
      <c r="I23" s="44" t="str">
        <f t="shared" si="1"/>
        <v/>
      </c>
      <c r="J23" s="58"/>
    </row>
    <row r="24" spans="1:10" s="6" customFormat="1" ht="15.75" x14ac:dyDescent="0.25">
      <c r="A24" s="30"/>
      <c r="B24" s="60"/>
      <c r="C24" s="60"/>
      <c r="D24" s="60"/>
      <c r="E24" s="60"/>
      <c r="F24" s="59"/>
      <c r="G24" s="44" t="str">
        <f t="shared" si="0"/>
        <v/>
      </c>
      <c r="H24" s="58"/>
      <c r="I24" s="44" t="str">
        <f t="shared" si="1"/>
        <v/>
      </c>
      <c r="J24" s="58"/>
    </row>
    <row r="25" spans="1:10" s="6" customFormat="1" ht="15.75" x14ac:dyDescent="0.25">
      <c r="A25" s="30"/>
      <c r="B25" s="58"/>
      <c r="C25" s="58"/>
      <c r="D25" s="58"/>
      <c r="E25" s="58"/>
      <c r="F25" s="59"/>
      <c r="G25" s="44" t="str">
        <f t="shared" si="0"/>
        <v/>
      </c>
      <c r="H25" s="58"/>
      <c r="I25" s="44" t="str">
        <f t="shared" si="1"/>
        <v/>
      </c>
      <c r="J25" s="58"/>
    </row>
    <row r="26" spans="1:10" s="6" customFormat="1" ht="15.75" x14ac:dyDescent="0.25">
      <c r="A26" s="30"/>
      <c r="B26" s="58"/>
      <c r="C26" s="58"/>
      <c r="D26" s="58"/>
      <c r="E26" s="58"/>
      <c r="F26" s="59"/>
      <c r="G26" s="44" t="str">
        <f t="shared" si="0"/>
        <v/>
      </c>
      <c r="H26" s="58"/>
      <c r="I26" s="44" t="str">
        <f t="shared" si="1"/>
        <v/>
      </c>
      <c r="J26" s="58"/>
    </row>
    <row r="27" spans="1:10" s="6" customFormat="1" ht="15.75" x14ac:dyDescent="0.25">
      <c r="A27" s="30"/>
      <c r="B27" s="58"/>
      <c r="C27" s="58"/>
      <c r="D27" s="58"/>
      <c r="E27" s="58"/>
      <c r="F27" s="59"/>
      <c r="G27" s="44" t="str">
        <f t="shared" si="0"/>
        <v/>
      </c>
      <c r="H27" s="58"/>
      <c r="I27" s="44" t="str">
        <f t="shared" si="1"/>
        <v/>
      </c>
      <c r="J27" s="58"/>
    </row>
    <row r="28" spans="1:10" s="6" customFormat="1" ht="15.75" x14ac:dyDescent="0.25">
      <c r="A28" s="30"/>
      <c r="B28" s="58"/>
      <c r="C28" s="58"/>
      <c r="D28" s="58"/>
      <c r="E28" s="58"/>
      <c r="F28" s="59"/>
      <c r="G28" s="44" t="str">
        <f t="shared" si="0"/>
        <v/>
      </c>
      <c r="H28" s="58"/>
      <c r="I28" s="44" t="str">
        <f t="shared" si="1"/>
        <v/>
      </c>
      <c r="J28" s="58"/>
    </row>
    <row r="29" spans="1:10" s="6" customFormat="1" ht="15.75" x14ac:dyDescent="0.25">
      <c r="A29" s="30"/>
      <c r="B29" s="58"/>
      <c r="C29" s="58"/>
      <c r="D29" s="58"/>
      <c r="E29" s="58"/>
      <c r="F29" s="59"/>
      <c r="G29" s="44" t="str">
        <f t="shared" si="0"/>
        <v/>
      </c>
      <c r="H29" s="58"/>
      <c r="I29" s="44" t="str">
        <f t="shared" si="1"/>
        <v/>
      </c>
      <c r="J29" s="58"/>
    </row>
    <row r="30" spans="1:10" s="6" customFormat="1" ht="15.75" x14ac:dyDescent="0.25">
      <c r="A30" s="30"/>
      <c r="B30" s="58"/>
      <c r="C30" s="58"/>
      <c r="D30" s="58"/>
      <c r="E30" s="58"/>
      <c r="F30" s="59"/>
      <c r="G30" s="44" t="str">
        <f t="shared" si="0"/>
        <v/>
      </c>
      <c r="H30" s="58"/>
      <c r="I30" s="44" t="str">
        <f t="shared" si="1"/>
        <v/>
      </c>
      <c r="J30" s="58"/>
    </row>
    <row r="31" spans="1:10" s="6" customFormat="1" ht="15.75" x14ac:dyDescent="0.25">
      <c r="A31" s="30"/>
      <c r="B31" s="58"/>
      <c r="C31" s="58"/>
      <c r="D31" s="58"/>
      <c r="E31" s="58"/>
      <c r="F31" s="59"/>
      <c r="G31" s="44" t="str">
        <f t="shared" si="0"/>
        <v/>
      </c>
      <c r="H31" s="58"/>
      <c r="I31" s="44" t="str">
        <f t="shared" si="1"/>
        <v/>
      </c>
      <c r="J31" s="58"/>
    </row>
    <row r="32" spans="1:10" s="6" customFormat="1" ht="15.75" x14ac:dyDescent="0.25">
      <c r="A32" s="30"/>
      <c r="B32" s="58"/>
      <c r="C32" s="58"/>
      <c r="D32" s="58"/>
      <c r="E32" s="58"/>
      <c r="F32" s="59"/>
      <c r="G32" s="44" t="str">
        <f t="shared" si="0"/>
        <v/>
      </c>
      <c r="H32" s="58"/>
      <c r="I32" s="44" t="str">
        <f t="shared" si="1"/>
        <v/>
      </c>
      <c r="J32" s="58"/>
    </row>
    <row r="33" spans="1:12" s="32" customFormat="1" ht="18.75" x14ac:dyDescent="0.25">
      <c r="A33" s="31"/>
      <c r="B33" s="80" t="s">
        <v>9</v>
      </c>
      <c r="C33" s="80"/>
      <c r="D33" s="80"/>
      <c r="E33" s="80"/>
      <c r="F33" s="57">
        <f>SUBTOTAL(109,Table584810464[Contract Value])</f>
        <v>0</v>
      </c>
      <c r="G33" s="45"/>
      <c r="H33" s="57">
        <f>SUBTOTAL(109,Table584810464[Actual Spend])</f>
        <v>0</v>
      </c>
      <c r="I33" s="46"/>
      <c r="J33" s="45"/>
      <c r="K33" s="46"/>
      <c r="L33" s="47"/>
    </row>
    <row r="34" spans="1:12" s="24" customFormat="1" ht="18.75" x14ac:dyDescent="0.25">
      <c r="A34" s="16"/>
      <c r="B34" s="16"/>
      <c r="C34" s="16"/>
      <c r="D34" s="16" t="s">
        <v>11</v>
      </c>
      <c r="E34" s="16"/>
      <c r="F34" s="16"/>
      <c r="G34" s="22"/>
      <c r="H34" s="22"/>
      <c r="I34" s="23"/>
      <c r="J34" s="22"/>
      <c r="K34" s="23"/>
    </row>
    <row r="35" spans="1:12" s="25" customFormat="1" x14ac:dyDescent="0.25">
      <c r="A35" s="29"/>
      <c r="B35" s="14" t="s">
        <v>47</v>
      </c>
      <c r="C35" s="14" t="s">
        <v>7</v>
      </c>
      <c r="D35" s="14" t="s">
        <v>6</v>
      </c>
      <c r="E35" s="14" t="s">
        <v>8</v>
      </c>
      <c r="F35" s="15" t="s">
        <v>60</v>
      </c>
      <c r="G35" s="15" t="s">
        <v>63</v>
      </c>
      <c r="H35" s="15" t="s">
        <v>42</v>
      </c>
      <c r="I35" s="21" t="s">
        <v>64</v>
      </c>
      <c r="J35" s="15" t="s">
        <v>19</v>
      </c>
    </row>
    <row r="36" spans="1:12" s="25" customFormat="1" ht="15.75" x14ac:dyDescent="0.25">
      <c r="A36" s="33"/>
      <c r="B36" s="60"/>
      <c r="C36" s="60"/>
      <c r="D36" s="60"/>
      <c r="E36" s="60"/>
      <c r="F36" s="59"/>
      <c r="G36" s="44" t="str">
        <f t="shared" ref="G36:G48" si="2">IFERROR($F36/$F$49,"")</f>
        <v/>
      </c>
      <c r="H36" s="59"/>
      <c r="I36" s="44" t="str">
        <f t="shared" ref="I36:I48" si="3">IFERROR($H36/$H$49,"")</f>
        <v/>
      </c>
      <c r="J36" s="60" t="s">
        <v>30</v>
      </c>
    </row>
    <row r="37" spans="1:12" s="25" customFormat="1" ht="15.75" x14ac:dyDescent="0.25">
      <c r="A37" s="33"/>
      <c r="B37" s="60"/>
      <c r="C37" s="60"/>
      <c r="D37" s="60"/>
      <c r="E37" s="60"/>
      <c r="F37" s="59"/>
      <c r="G37" s="44" t="str">
        <f t="shared" si="2"/>
        <v/>
      </c>
      <c r="H37" s="59"/>
      <c r="I37" s="44" t="str">
        <f t="shared" si="3"/>
        <v/>
      </c>
      <c r="J37" s="58"/>
    </row>
    <row r="38" spans="1:12" s="25" customFormat="1" ht="15.75" x14ac:dyDescent="0.25">
      <c r="A38" s="33"/>
      <c r="B38" s="60"/>
      <c r="C38" s="60"/>
      <c r="D38" s="60"/>
      <c r="E38" s="60"/>
      <c r="F38" s="59"/>
      <c r="G38" s="44" t="str">
        <f t="shared" si="2"/>
        <v/>
      </c>
      <c r="H38" s="59"/>
      <c r="I38" s="44" t="str">
        <f t="shared" si="3"/>
        <v/>
      </c>
      <c r="J38" s="58"/>
    </row>
    <row r="39" spans="1:12" s="25" customFormat="1" ht="15.75" x14ac:dyDescent="0.25">
      <c r="A39" s="33"/>
      <c r="B39" s="60"/>
      <c r="C39" s="60"/>
      <c r="D39" s="60"/>
      <c r="E39" s="60"/>
      <c r="F39" s="59"/>
      <c r="G39" s="44" t="str">
        <f t="shared" si="2"/>
        <v/>
      </c>
      <c r="H39" s="59"/>
      <c r="I39" s="44" t="str">
        <f t="shared" si="3"/>
        <v/>
      </c>
      <c r="J39" s="58"/>
    </row>
    <row r="40" spans="1:12" s="25" customFormat="1" ht="15.75" x14ac:dyDescent="0.25">
      <c r="A40" s="33"/>
      <c r="B40" s="60"/>
      <c r="C40" s="60"/>
      <c r="D40" s="60"/>
      <c r="E40" s="60"/>
      <c r="F40" s="59"/>
      <c r="G40" s="44" t="str">
        <f t="shared" si="2"/>
        <v/>
      </c>
      <c r="H40" s="59"/>
      <c r="I40" s="44" t="str">
        <f t="shared" si="3"/>
        <v/>
      </c>
      <c r="J40" s="58"/>
    </row>
    <row r="41" spans="1:12" s="25" customFormat="1" ht="15.75" x14ac:dyDescent="0.25">
      <c r="A41" s="33"/>
      <c r="B41" s="58"/>
      <c r="C41" s="58"/>
      <c r="D41" s="58"/>
      <c r="E41" s="58"/>
      <c r="F41" s="59"/>
      <c r="G41" s="44" t="str">
        <f t="shared" si="2"/>
        <v/>
      </c>
      <c r="H41" s="59"/>
      <c r="I41" s="44" t="str">
        <f t="shared" si="3"/>
        <v/>
      </c>
      <c r="J41" s="58"/>
    </row>
    <row r="42" spans="1:12" s="25" customFormat="1" ht="15.75" x14ac:dyDescent="0.25">
      <c r="A42" s="33"/>
      <c r="B42" s="58"/>
      <c r="C42" s="58"/>
      <c r="D42" s="58"/>
      <c r="E42" s="58"/>
      <c r="F42" s="59"/>
      <c r="G42" s="44" t="str">
        <f t="shared" si="2"/>
        <v/>
      </c>
      <c r="H42" s="59"/>
      <c r="I42" s="44" t="str">
        <f t="shared" si="3"/>
        <v/>
      </c>
      <c r="J42" s="58"/>
    </row>
    <row r="43" spans="1:12" s="25" customFormat="1" ht="15.75" x14ac:dyDescent="0.25">
      <c r="A43" s="33"/>
      <c r="B43" s="58"/>
      <c r="C43" s="58"/>
      <c r="D43" s="58"/>
      <c r="E43" s="58"/>
      <c r="F43" s="59"/>
      <c r="G43" s="44" t="str">
        <f t="shared" si="2"/>
        <v/>
      </c>
      <c r="H43" s="59"/>
      <c r="I43" s="44" t="str">
        <f t="shared" si="3"/>
        <v/>
      </c>
      <c r="J43" s="58"/>
    </row>
    <row r="44" spans="1:12" s="25" customFormat="1" ht="15.75" x14ac:dyDescent="0.25">
      <c r="A44" s="33"/>
      <c r="B44" s="58"/>
      <c r="C44" s="58"/>
      <c r="D44" s="58"/>
      <c r="E44" s="58"/>
      <c r="F44" s="59"/>
      <c r="G44" s="44" t="str">
        <f t="shared" si="2"/>
        <v/>
      </c>
      <c r="H44" s="59"/>
      <c r="I44" s="44" t="str">
        <f t="shared" si="3"/>
        <v/>
      </c>
      <c r="J44" s="58"/>
    </row>
    <row r="45" spans="1:12" s="6" customFormat="1" ht="15.75" x14ac:dyDescent="0.25">
      <c r="A45" s="33"/>
      <c r="B45" s="58"/>
      <c r="C45" s="58"/>
      <c r="D45" s="58"/>
      <c r="E45" s="58"/>
      <c r="F45" s="59"/>
      <c r="G45" s="44" t="str">
        <f t="shared" si="2"/>
        <v/>
      </c>
      <c r="H45" s="59"/>
      <c r="I45" s="44" t="str">
        <f t="shared" si="3"/>
        <v/>
      </c>
      <c r="J45" s="58"/>
    </row>
    <row r="46" spans="1:12" s="6" customFormat="1" ht="15.75" x14ac:dyDescent="0.25">
      <c r="A46" s="33"/>
      <c r="B46" s="58"/>
      <c r="C46" s="58"/>
      <c r="D46" s="58"/>
      <c r="E46" s="58"/>
      <c r="F46" s="59"/>
      <c r="G46" s="44" t="str">
        <f t="shared" si="2"/>
        <v/>
      </c>
      <c r="H46" s="59"/>
      <c r="I46" s="44" t="str">
        <f t="shared" si="3"/>
        <v/>
      </c>
      <c r="J46" s="58"/>
    </row>
    <row r="47" spans="1:12" s="6" customFormat="1" ht="15.75" x14ac:dyDescent="0.25">
      <c r="A47" s="33"/>
      <c r="B47" s="58"/>
      <c r="C47" s="58"/>
      <c r="D47" s="58"/>
      <c r="E47" s="58"/>
      <c r="F47" s="59"/>
      <c r="G47" s="44" t="str">
        <f t="shared" si="2"/>
        <v/>
      </c>
      <c r="H47" s="59"/>
      <c r="I47" s="44" t="str">
        <f t="shared" si="3"/>
        <v/>
      </c>
      <c r="J47" s="58"/>
    </row>
    <row r="48" spans="1:12" s="6" customFormat="1" ht="15.75" x14ac:dyDescent="0.25">
      <c r="A48" s="33"/>
      <c r="B48" s="58"/>
      <c r="C48" s="58"/>
      <c r="D48" s="58"/>
      <c r="E48" s="58"/>
      <c r="F48" s="59"/>
      <c r="G48" s="44" t="str">
        <f t="shared" si="2"/>
        <v/>
      </c>
      <c r="H48" s="59"/>
      <c r="I48" s="44" t="str">
        <f t="shared" si="3"/>
        <v/>
      </c>
      <c r="J48" s="58"/>
    </row>
    <row r="49" spans="1:12" s="32" customFormat="1" ht="18.75" x14ac:dyDescent="0.25">
      <c r="A49" s="34"/>
      <c r="B49" s="81" t="s">
        <v>2</v>
      </c>
      <c r="C49" s="81"/>
      <c r="D49" s="81"/>
      <c r="E49" s="81"/>
      <c r="F49" s="48">
        <f>SUBTOTAL(109,Table695911575[Contract Value])</f>
        <v>0</v>
      </c>
      <c r="G49" s="27"/>
      <c r="H49" s="56">
        <f>SUBTOTAL(109,Table695911575[Actual Spend])</f>
        <v>0</v>
      </c>
      <c r="I49" s="26"/>
      <c r="J49" s="27"/>
      <c r="K49" s="26"/>
      <c r="L49" s="35"/>
    </row>
    <row r="50" spans="1:12" s="24" customFormat="1" ht="18.75" x14ac:dyDescent="0.25">
      <c r="B50" s="16"/>
      <c r="C50" s="16"/>
      <c r="D50" s="16"/>
      <c r="E50" s="16"/>
      <c r="F50" s="16"/>
      <c r="G50" s="22"/>
      <c r="H50" s="22"/>
      <c r="I50" s="23"/>
      <c r="J50" s="22"/>
      <c r="K50" s="23"/>
    </row>
  </sheetData>
  <sheetProtection insertRows="0" deleteRows="0" sort="0" autoFilter="0"/>
  <mergeCells count="17">
    <mergeCell ref="B33:E33"/>
    <mergeCell ref="B49:E49"/>
    <mergeCell ref="A10:A11"/>
    <mergeCell ref="B10:B11"/>
    <mergeCell ref="E10:E11"/>
    <mergeCell ref="F10:F11"/>
    <mergeCell ref="I10:I11"/>
    <mergeCell ref="J10:J11"/>
    <mergeCell ref="A6:D6"/>
    <mergeCell ref="E6:H6"/>
    <mergeCell ref="I6:L6"/>
    <mergeCell ref="A8:A9"/>
    <mergeCell ref="B8:B9"/>
    <mergeCell ref="E8:E9"/>
    <mergeCell ref="F8:F9"/>
    <mergeCell ref="I8:I9"/>
    <mergeCell ref="J8:J9"/>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RowHeight="15" x14ac:dyDescent="0.2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75" x14ac:dyDescent="0.25">
      <c r="A1" s="7" t="s">
        <v>4</v>
      </c>
      <c r="B1" s="5" t="s">
        <v>23</v>
      </c>
      <c r="C1" s="8"/>
    </row>
    <row r="2" spans="1:12" s="9" customFormat="1" ht="15.75" x14ac:dyDescent="0.25">
      <c r="A2" s="7" t="s">
        <v>44</v>
      </c>
      <c r="B2" s="5" t="s">
        <v>24</v>
      </c>
      <c r="C2" s="8"/>
    </row>
    <row r="3" spans="1:12" s="9" customFormat="1" ht="15.75" x14ac:dyDescent="0.25">
      <c r="A3" s="7"/>
      <c r="B3" s="5"/>
      <c r="C3" s="8"/>
    </row>
    <row r="4" spans="1:12" s="9" customFormat="1" ht="18.75" x14ac:dyDescent="0.25">
      <c r="A4" s="40" t="s">
        <v>40</v>
      </c>
      <c r="B4" s="41"/>
      <c r="C4" s="42"/>
      <c r="D4" s="39"/>
      <c r="E4" s="39"/>
      <c r="F4" s="39"/>
      <c r="G4" s="39"/>
      <c r="H4" s="39"/>
      <c r="I4" s="39"/>
      <c r="J4" s="39"/>
      <c r="K4" s="39"/>
      <c r="L4" s="39"/>
    </row>
    <row r="5" spans="1:12" s="9" customFormat="1" x14ac:dyDescent="0.25"/>
    <row r="6" spans="1:12" s="9" customFormat="1" ht="18.75" customHeight="1" x14ac:dyDescent="0.3">
      <c r="A6" s="71" t="s">
        <v>14</v>
      </c>
      <c r="B6" s="72"/>
      <c r="C6" s="72"/>
      <c r="D6" s="73"/>
      <c r="E6" s="74" t="s">
        <v>5</v>
      </c>
      <c r="F6" s="75"/>
      <c r="G6" s="75"/>
      <c r="H6" s="76"/>
      <c r="I6" s="77" t="s">
        <v>15</v>
      </c>
      <c r="J6" s="78"/>
      <c r="K6" s="78"/>
      <c r="L6" s="79"/>
    </row>
    <row r="7" spans="1:12" s="9" customFormat="1" ht="15" customHeight="1" x14ac:dyDescent="0.25">
      <c r="A7" s="53"/>
      <c r="B7" s="64" t="s">
        <v>41</v>
      </c>
      <c r="C7" s="64" t="s">
        <v>60</v>
      </c>
      <c r="D7" s="64" t="s">
        <v>42</v>
      </c>
      <c r="E7" s="64"/>
      <c r="F7" s="64" t="s">
        <v>41</v>
      </c>
      <c r="G7" s="64" t="s">
        <v>60</v>
      </c>
      <c r="H7" s="64" t="s">
        <v>42</v>
      </c>
      <c r="I7" s="64"/>
      <c r="J7" s="64" t="s">
        <v>41</v>
      </c>
      <c r="K7" s="64" t="s">
        <v>60</v>
      </c>
      <c r="L7" s="64" t="s">
        <v>42</v>
      </c>
    </row>
    <row r="8" spans="1:12" s="9" customFormat="1" ht="15.75" customHeight="1" x14ac:dyDescent="0.25">
      <c r="A8" s="68" t="s">
        <v>0</v>
      </c>
      <c r="B8" s="69"/>
      <c r="C8" s="49">
        <f>SUMIF('Project 3'!$E$18:$E$32,"MBE",'Project 3'!$F$18:$F$32)</f>
        <v>0</v>
      </c>
      <c r="D8" s="49">
        <f>SUMIF('Project 3'!$E$18:$E$32,"MBE",'Project 3'!$H$18:$H$32)</f>
        <v>0</v>
      </c>
      <c r="E8" s="68" t="s">
        <v>0</v>
      </c>
      <c r="F8" s="69"/>
      <c r="G8" s="49">
        <f>SUMIF('Project 3'!$E$36:$E$48,"MBE",'Project 3'!$F$36:$F$48)</f>
        <v>0</v>
      </c>
      <c r="H8" s="49">
        <f>SUMIF('Project 3'!$E$36:$E$48,"MBE",'Project 3'!$H$36:$H$48)</f>
        <v>0</v>
      </c>
      <c r="I8" s="68" t="s">
        <v>0</v>
      </c>
      <c r="J8" s="69"/>
      <c r="K8" s="49">
        <f>SUM(C8+G8)</f>
        <v>0</v>
      </c>
      <c r="L8" s="49">
        <f>SUM(D8+H8)</f>
        <v>0</v>
      </c>
    </row>
    <row r="9" spans="1:12" s="9" customFormat="1" ht="15.75" customHeight="1" x14ac:dyDescent="0.25">
      <c r="A9" s="68"/>
      <c r="B9" s="70"/>
      <c r="C9" s="50" t="e">
        <f>AVERAGE(C8/C12)</f>
        <v>#DIV/0!</v>
      </c>
      <c r="D9" s="50" t="e">
        <f>AVERAGE(D8/D12)</f>
        <v>#DIV/0!</v>
      </c>
      <c r="E9" s="68"/>
      <c r="F9" s="70"/>
      <c r="G9" s="50" t="e">
        <f>AVERAGE(G8/G12)</f>
        <v>#DIV/0!</v>
      </c>
      <c r="H9" s="50" t="e">
        <f>AVERAGE(H8/H12)</f>
        <v>#DIV/0!</v>
      </c>
      <c r="I9" s="68"/>
      <c r="J9" s="70"/>
      <c r="K9" s="50" t="e">
        <f>AVERAGE(K8/K12)</f>
        <v>#DIV/0!</v>
      </c>
      <c r="L9" s="50" t="e">
        <f>AVERAGE(L8/L12)</f>
        <v>#DIV/0!</v>
      </c>
    </row>
    <row r="10" spans="1:12" s="9" customFormat="1" ht="15.75" customHeight="1" x14ac:dyDescent="0.25">
      <c r="A10" s="68" t="s">
        <v>1</v>
      </c>
      <c r="B10" s="69"/>
      <c r="C10" s="49">
        <f>SUMIF('Project 3'!$E$18:$E$32,"WBE",'Project 3'!$F$18:$F$32)</f>
        <v>0</v>
      </c>
      <c r="D10" s="49">
        <f>SUMIF('Project 3'!$E$18:$E$32,"WBE",'Project 3'!$H$18:$H$32)</f>
        <v>0</v>
      </c>
      <c r="E10" s="68" t="s">
        <v>1</v>
      </c>
      <c r="F10" s="69"/>
      <c r="G10" s="49">
        <f>SUMIF('Project 3'!$E$36:$E$48,"WBE",'Project 3'!$F$36:$F$48)</f>
        <v>0</v>
      </c>
      <c r="H10" s="49">
        <f>SUMIF('Project 3'!$E$36:$E$48,"WBE",'Project 3'!$H$36:$H$48)</f>
        <v>0</v>
      </c>
      <c r="I10" s="68" t="s">
        <v>1</v>
      </c>
      <c r="J10" s="69"/>
      <c r="K10" s="49">
        <f>SUM(C10+G10)</f>
        <v>0</v>
      </c>
      <c r="L10" s="49">
        <f>SUM(D10+H10)</f>
        <v>0</v>
      </c>
    </row>
    <row r="11" spans="1:12" s="9" customFormat="1" ht="15.75" customHeight="1" x14ac:dyDescent="0.25">
      <c r="A11" s="68"/>
      <c r="B11" s="70"/>
      <c r="C11" s="50" t="e">
        <f>AVERAGE(C10/C12)</f>
        <v>#DIV/0!</v>
      </c>
      <c r="D11" s="50" t="e">
        <f>AVERAGE(D10/D12)</f>
        <v>#DIV/0!</v>
      </c>
      <c r="E11" s="68"/>
      <c r="F11" s="70"/>
      <c r="G11" s="50" t="e">
        <f>AVERAGE(G10/G12)</f>
        <v>#DIV/0!</v>
      </c>
      <c r="H11" s="50" t="e">
        <f>AVERAGE(H10/H12)</f>
        <v>#DIV/0!</v>
      </c>
      <c r="I11" s="68"/>
      <c r="J11" s="70"/>
      <c r="K11" s="50" t="e">
        <f>AVERAGE(K10/K12)</f>
        <v>#DIV/0!</v>
      </c>
      <c r="L11" s="50" t="e">
        <f>AVERAGE(L10/L12)</f>
        <v>#DIV/0!</v>
      </c>
    </row>
    <row r="12" spans="1:12" s="9" customFormat="1" ht="15.75" x14ac:dyDescent="0.25">
      <c r="A12" s="52" t="s">
        <v>22</v>
      </c>
      <c r="B12" s="62"/>
      <c r="C12" s="49">
        <f>F33</f>
        <v>0</v>
      </c>
      <c r="D12" s="49">
        <f>H33</f>
        <v>0</v>
      </c>
      <c r="E12" s="52" t="s">
        <v>20</v>
      </c>
      <c r="F12" s="63"/>
      <c r="G12" s="49">
        <f>F49</f>
        <v>0</v>
      </c>
      <c r="H12" s="49">
        <f>H49</f>
        <v>0</v>
      </c>
      <c r="I12" s="52" t="s">
        <v>21</v>
      </c>
      <c r="J12" s="63"/>
      <c r="K12" s="49">
        <f>SUM(C12+G12)</f>
        <v>0</v>
      </c>
      <c r="L12" s="49">
        <f>SUM(D12+H12)</f>
        <v>0</v>
      </c>
    </row>
    <row r="13" spans="1:12" s="9" customFormat="1" ht="15" customHeight="1" x14ac:dyDescent="0.25">
      <c r="A13" s="13"/>
      <c r="B13" s="12"/>
      <c r="C13" s="12"/>
      <c r="D13" s="12"/>
      <c r="E13" s="11"/>
      <c r="F13" s="11"/>
      <c r="G13" s="13"/>
      <c r="H13" s="61"/>
      <c r="I13" s="12"/>
      <c r="J13" s="11"/>
      <c r="K13" s="55"/>
    </row>
    <row r="14" spans="1:12" s="9" customFormat="1" ht="18.75" x14ac:dyDescent="0.25">
      <c r="A14" s="43" t="s">
        <v>43</v>
      </c>
      <c r="B14" s="43"/>
      <c r="C14" s="43"/>
      <c r="D14" s="36"/>
      <c r="E14" s="37"/>
      <c r="F14" s="37"/>
      <c r="G14" s="38"/>
      <c r="H14" s="36"/>
      <c r="I14" s="36"/>
      <c r="J14" s="37"/>
      <c r="K14" s="37"/>
      <c r="L14" s="39"/>
    </row>
    <row r="15" spans="1:12" s="9" customFormat="1" x14ac:dyDescent="0.25">
      <c r="A15" s="13"/>
      <c r="B15" s="12"/>
      <c r="C15" s="12"/>
      <c r="D15" s="12"/>
      <c r="E15" s="11"/>
      <c r="F15" s="11"/>
      <c r="G15" s="13"/>
      <c r="H15" s="12"/>
      <c r="I15" s="12"/>
      <c r="J15" s="11"/>
      <c r="K15" s="11"/>
    </row>
    <row r="16" spans="1:12" s="20" customFormat="1" ht="18.75" x14ac:dyDescent="0.25">
      <c r="A16" s="16"/>
      <c r="B16" s="16"/>
      <c r="C16" s="17"/>
      <c r="D16" s="17"/>
      <c r="E16" s="17"/>
      <c r="F16" s="17"/>
      <c r="G16" s="18"/>
      <c r="H16" s="18"/>
      <c r="I16" s="19"/>
      <c r="J16" s="18"/>
      <c r="K16" s="19"/>
    </row>
    <row r="17" spans="1:10" s="20" customFormat="1" x14ac:dyDescent="0.25">
      <c r="A17" s="28"/>
      <c r="B17" s="14" t="s">
        <v>47</v>
      </c>
      <c r="C17" s="14" t="s">
        <v>7</v>
      </c>
      <c r="D17" s="14" t="s">
        <v>6</v>
      </c>
      <c r="E17" s="14" t="s">
        <v>8</v>
      </c>
      <c r="F17" s="15" t="s">
        <v>60</v>
      </c>
      <c r="G17" s="15" t="s">
        <v>61</v>
      </c>
      <c r="H17" s="15" t="s">
        <v>42</v>
      </c>
      <c r="I17" s="21" t="s">
        <v>62</v>
      </c>
      <c r="J17" s="15" t="s">
        <v>19</v>
      </c>
    </row>
    <row r="18" spans="1:10" s="20" customFormat="1" ht="15.75" x14ac:dyDescent="0.25">
      <c r="A18" s="30"/>
      <c r="B18" s="60"/>
      <c r="C18" s="60"/>
      <c r="D18" s="60"/>
      <c r="E18" s="60"/>
      <c r="F18" s="59"/>
      <c r="G18" s="44" t="str">
        <f t="shared" ref="G18:G32" si="0">IFERROR($F18/$F$33,"")</f>
        <v/>
      </c>
      <c r="H18" s="58"/>
      <c r="I18" s="44" t="str">
        <f t="shared" ref="I18:I32" si="1">IFERROR($H18/$H$33,"")</f>
        <v/>
      </c>
      <c r="J18" s="60" t="s">
        <v>30</v>
      </c>
    </row>
    <row r="19" spans="1:10" s="20" customFormat="1" ht="15.75" x14ac:dyDescent="0.25">
      <c r="A19" s="30"/>
      <c r="B19" s="60"/>
      <c r="C19" s="60"/>
      <c r="D19" s="60"/>
      <c r="E19" s="60"/>
      <c r="F19" s="59"/>
      <c r="G19" s="44" t="str">
        <f t="shared" si="0"/>
        <v/>
      </c>
      <c r="H19" s="58"/>
      <c r="I19" s="44" t="str">
        <f t="shared" si="1"/>
        <v/>
      </c>
      <c r="J19" s="58"/>
    </row>
    <row r="20" spans="1:10" s="20" customFormat="1" ht="15.75" x14ac:dyDescent="0.25">
      <c r="A20" s="30"/>
      <c r="B20" s="60"/>
      <c r="C20" s="60"/>
      <c r="D20" s="60"/>
      <c r="E20" s="60"/>
      <c r="F20" s="59"/>
      <c r="G20" s="44" t="str">
        <f t="shared" si="0"/>
        <v/>
      </c>
      <c r="H20" s="58"/>
      <c r="I20" s="44" t="str">
        <f t="shared" si="1"/>
        <v/>
      </c>
      <c r="J20" s="58"/>
    </row>
    <row r="21" spans="1:10" s="20" customFormat="1" ht="15.75" x14ac:dyDescent="0.25">
      <c r="A21" s="30"/>
      <c r="B21" s="60"/>
      <c r="C21" s="60"/>
      <c r="D21" s="60"/>
      <c r="E21" s="60"/>
      <c r="F21" s="59"/>
      <c r="G21" s="44" t="str">
        <f t="shared" si="0"/>
        <v/>
      </c>
      <c r="H21" s="58"/>
      <c r="I21" s="44" t="str">
        <f t="shared" si="1"/>
        <v/>
      </c>
      <c r="J21" s="58"/>
    </row>
    <row r="22" spans="1:10" s="20" customFormat="1" ht="15.75" x14ac:dyDescent="0.25">
      <c r="A22" s="30"/>
      <c r="B22" s="60"/>
      <c r="C22" s="60"/>
      <c r="D22" s="60"/>
      <c r="E22" s="60"/>
      <c r="F22" s="59"/>
      <c r="G22" s="44" t="str">
        <f t="shared" si="0"/>
        <v/>
      </c>
      <c r="H22" s="58"/>
      <c r="I22" s="44" t="str">
        <f t="shared" si="1"/>
        <v/>
      </c>
      <c r="J22" s="58"/>
    </row>
    <row r="23" spans="1:10" s="20" customFormat="1" ht="15.75" x14ac:dyDescent="0.25">
      <c r="A23" s="30"/>
      <c r="B23" s="60"/>
      <c r="C23" s="60"/>
      <c r="D23" s="60"/>
      <c r="E23" s="60"/>
      <c r="F23" s="59"/>
      <c r="G23" s="44" t="str">
        <f t="shared" si="0"/>
        <v/>
      </c>
      <c r="H23" s="58"/>
      <c r="I23" s="44" t="str">
        <f t="shared" si="1"/>
        <v/>
      </c>
      <c r="J23" s="58"/>
    </row>
    <row r="24" spans="1:10" s="6" customFormat="1" ht="15.75" x14ac:dyDescent="0.25">
      <c r="A24" s="30"/>
      <c r="B24" s="60"/>
      <c r="C24" s="60"/>
      <c r="D24" s="60"/>
      <c r="E24" s="60"/>
      <c r="F24" s="59"/>
      <c r="G24" s="44" t="str">
        <f t="shared" si="0"/>
        <v/>
      </c>
      <c r="H24" s="58"/>
      <c r="I24" s="44" t="str">
        <f t="shared" si="1"/>
        <v/>
      </c>
      <c r="J24" s="58"/>
    </row>
    <row r="25" spans="1:10" s="6" customFormat="1" ht="15.75" x14ac:dyDescent="0.25">
      <c r="A25" s="30"/>
      <c r="B25" s="58"/>
      <c r="C25" s="58"/>
      <c r="D25" s="58"/>
      <c r="E25" s="58"/>
      <c r="F25" s="59"/>
      <c r="G25" s="44" t="str">
        <f t="shared" si="0"/>
        <v/>
      </c>
      <c r="H25" s="58"/>
      <c r="I25" s="44" t="str">
        <f t="shared" si="1"/>
        <v/>
      </c>
      <c r="J25" s="58"/>
    </row>
    <row r="26" spans="1:10" s="6" customFormat="1" ht="15.75" x14ac:dyDescent="0.25">
      <c r="A26" s="30"/>
      <c r="B26" s="58"/>
      <c r="C26" s="58"/>
      <c r="D26" s="58"/>
      <c r="E26" s="58"/>
      <c r="F26" s="59"/>
      <c r="G26" s="44" t="str">
        <f t="shared" si="0"/>
        <v/>
      </c>
      <c r="H26" s="58"/>
      <c r="I26" s="44" t="str">
        <f t="shared" si="1"/>
        <v/>
      </c>
      <c r="J26" s="58"/>
    </row>
    <row r="27" spans="1:10" s="6" customFormat="1" ht="15.75" x14ac:dyDescent="0.25">
      <c r="A27" s="30"/>
      <c r="B27" s="58"/>
      <c r="C27" s="58"/>
      <c r="D27" s="58"/>
      <c r="E27" s="58"/>
      <c r="F27" s="59"/>
      <c r="G27" s="44" t="str">
        <f t="shared" si="0"/>
        <v/>
      </c>
      <c r="H27" s="58"/>
      <c r="I27" s="44" t="str">
        <f t="shared" si="1"/>
        <v/>
      </c>
      <c r="J27" s="58"/>
    </row>
    <row r="28" spans="1:10" s="6" customFormat="1" ht="15.75" x14ac:dyDescent="0.25">
      <c r="A28" s="30"/>
      <c r="B28" s="58"/>
      <c r="C28" s="58"/>
      <c r="D28" s="58"/>
      <c r="E28" s="58"/>
      <c r="F28" s="59"/>
      <c r="G28" s="44" t="str">
        <f t="shared" si="0"/>
        <v/>
      </c>
      <c r="H28" s="58"/>
      <c r="I28" s="44" t="str">
        <f t="shared" si="1"/>
        <v/>
      </c>
      <c r="J28" s="58"/>
    </row>
    <row r="29" spans="1:10" s="6" customFormat="1" ht="15.75" x14ac:dyDescent="0.25">
      <c r="A29" s="30"/>
      <c r="B29" s="58"/>
      <c r="C29" s="58"/>
      <c r="D29" s="58"/>
      <c r="E29" s="58"/>
      <c r="F29" s="59"/>
      <c r="G29" s="44" t="str">
        <f t="shared" si="0"/>
        <v/>
      </c>
      <c r="H29" s="58"/>
      <c r="I29" s="44" t="str">
        <f t="shared" si="1"/>
        <v/>
      </c>
      <c r="J29" s="58"/>
    </row>
    <row r="30" spans="1:10" s="6" customFormat="1" ht="15.75" x14ac:dyDescent="0.25">
      <c r="A30" s="30"/>
      <c r="B30" s="58"/>
      <c r="C30" s="58"/>
      <c r="D30" s="58"/>
      <c r="E30" s="58"/>
      <c r="F30" s="59"/>
      <c r="G30" s="44" t="str">
        <f t="shared" si="0"/>
        <v/>
      </c>
      <c r="H30" s="58"/>
      <c r="I30" s="44" t="str">
        <f t="shared" si="1"/>
        <v/>
      </c>
      <c r="J30" s="58"/>
    </row>
    <row r="31" spans="1:10" s="6" customFormat="1" ht="15.75" x14ac:dyDescent="0.25">
      <c r="A31" s="30"/>
      <c r="B31" s="58"/>
      <c r="C31" s="58"/>
      <c r="D31" s="58"/>
      <c r="E31" s="58"/>
      <c r="F31" s="59"/>
      <c r="G31" s="44" t="str">
        <f t="shared" si="0"/>
        <v/>
      </c>
      <c r="H31" s="58"/>
      <c r="I31" s="44" t="str">
        <f t="shared" si="1"/>
        <v/>
      </c>
      <c r="J31" s="58"/>
    </row>
    <row r="32" spans="1:10" s="6" customFormat="1" ht="15.75" x14ac:dyDescent="0.25">
      <c r="A32" s="30"/>
      <c r="B32" s="58"/>
      <c r="C32" s="58"/>
      <c r="D32" s="58"/>
      <c r="E32" s="58"/>
      <c r="F32" s="59"/>
      <c r="G32" s="44" t="str">
        <f t="shared" si="0"/>
        <v/>
      </c>
      <c r="H32" s="58"/>
      <c r="I32" s="44" t="str">
        <f t="shared" si="1"/>
        <v/>
      </c>
      <c r="J32" s="58"/>
    </row>
    <row r="33" spans="1:12" s="32" customFormat="1" ht="18.75" x14ac:dyDescent="0.25">
      <c r="A33" s="31"/>
      <c r="B33" s="80" t="s">
        <v>9</v>
      </c>
      <c r="C33" s="80"/>
      <c r="D33" s="80"/>
      <c r="E33" s="80"/>
      <c r="F33" s="57">
        <f>SUBTOTAL(109,Table5848104648[Contract Value])</f>
        <v>0</v>
      </c>
      <c r="G33" s="45"/>
      <c r="H33" s="57">
        <f>SUBTOTAL(109,Table5848104648[Actual Spend])</f>
        <v>0</v>
      </c>
      <c r="I33" s="46"/>
      <c r="J33" s="45"/>
      <c r="K33" s="46"/>
      <c r="L33" s="47"/>
    </row>
    <row r="34" spans="1:12" s="24" customFormat="1" ht="18.75" x14ac:dyDescent="0.25">
      <c r="A34" s="16"/>
      <c r="B34" s="16"/>
      <c r="C34" s="16"/>
      <c r="D34" s="16" t="s">
        <v>11</v>
      </c>
      <c r="E34" s="16"/>
      <c r="F34" s="16"/>
      <c r="G34" s="22"/>
      <c r="H34" s="22"/>
      <c r="I34" s="23"/>
      <c r="J34" s="22"/>
      <c r="K34" s="23"/>
    </row>
    <row r="35" spans="1:12" s="25" customFormat="1" x14ac:dyDescent="0.25">
      <c r="A35" s="29"/>
      <c r="B35" s="14" t="s">
        <v>47</v>
      </c>
      <c r="C35" s="14" t="s">
        <v>7</v>
      </c>
      <c r="D35" s="14" t="s">
        <v>6</v>
      </c>
      <c r="E35" s="14" t="s">
        <v>8</v>
      </c>
      <c r="F35" s="15" t="s">
        <v>60</v>
      </c>
      <c r="G35" s="15" t="s">
        <v>63</v>
      </c>
      <c r="H35" s="15" t="s">
        <v>42</v>
      </c>
      <c r="I35" s="21" t="s">
        <v>64</v>
      </c>
      <c r="J35" s="15" t="s">
        <v>19</v>
      </c>
    </row>
    <row r="36" spans="1:12" s="25" customFormat="1" ht="15.75" x14ac:dyDescent="0.25">
      <c r="A36" s="33"/>
      <c r="B36" s="60"/>
      <c r="C36" s="60"/>
      <c r="D36" s="60"/>
      <c r="E36" s="60"/>
      <c r="F36" s="59"/>
      <c r="G36" s="44" t="str">
        <f t="shared" ref="G36:G48" si="2">IFERROR($F36/$F$49,"")</f>
        <v/>
      </c>
      <c r="H36" s="59"/>
      <c r="I36" s="44" t="str">
        <f t="shared" ref="I36:I48" si="3">IFERROR($H36/$H$49,"")</f>
        <v/>
      </c>
      <c r="J36" s="60" t="s">
        <v>30</v>
      </c>
    </row>
    <row r="37" spans="1:12" s="25" customFormat="1" ht="15.75" x14ac:dyDescent="0.25">
      <c r="A37" s="33"/>
      <c r="B37" s="60"/>
      <c r="C37" s="60"/>
      <c r="D37" s="60"/>
      <c r="E37" s="60"/>
      <c r="F37" s="59"/>
      <c r="G37" s="44" t="str">
        <f t="shared" si="2"/>
        <v/>
      </c>
      <c r="H37" s="59"/>
      <c r="I37" s="44" t="str">
        <f t="shared" si="3"/>
        <v/>
      </c>
      <c r="J37" s="58"/>
    </row>
    <row r="38" spans="1:12" s="25" customFormat="1" ht="15.75" x14ac:dyDescent="0.25">
      <c r="A38" s="33"/>
      <c r="B38" s="60"/>
      <c r="C38" s="60"/>
      <c r="D38" s="60"/>
      <c r="E38" s="60"/>
      <c r="F38" s="59"/>
      <c r="G38" s="44" t="str">
        <f t="shared" si="2"/>
        <v/>
      </c>
      <c r="H38" s="59"/>
      <c r="I38" s="44" t="str">
        <f t="shared" si="3"/>
        <v/>
      </c>
      <c r="J38" s="58"/>
    </row>
    <row r="39" spans="1:12" s="25" customFormat="1" ht="15.75" x14ac:dyDescent="0.25">
      <c r="A39" s="33"/>
      <c r="B39" s="60"/>
      <c r="C39" s="60"/>
      <c r="D39" s="60"/>
      <c r="E39" s="60"/>
      <c r="F39" s="59"/>
      <c r="G39" s="44" t="str">
        <f t="shared" si="2"/>
        <v/>
      </c>
      <c r="H39" s="59"/>
      <c r="I39" s="44" t="str">
        <f t="shared" si="3"/>
        <v/>
      </c>
      <c r="J39" s="58"/>
    </row>
    <row r="40" spans="1:12" s="25" customFormat="1" ht="15.75" x14ac:dyDescent="0.25">
      <c r="A40" s="33"/>
      <c r="B40" s="60"/>
      <c r="C40" s="60"/>
      <c r="D40" s="60"/>
      <c r="E40" s="60"/>
      <c r="F40" s="59"/>
      <c r="G40" s="44" t="str">
        <f t="shared" si="2"/>
        <v/>
      </c>
      <c r="H40" s="59"/>
      <c r="I40" s="44" t="str">
        <f t="shared" si="3"/>
        <v/>
      </c>
      <c r="J40" s="58"/>
    </row>
    <row r="41" spans="1:12" s="25" customFormat="1" ht="15.75" x14ac:dyDescent="0.25">
      <c r="A41" s="33"/>
      <c r="B41" s="58"/>
      <c r="C41" s="58"/>
      <c r="D41" s="58"/>
      <c r="E41" s="58"/>
      <c r="F41" s="59"/>
      <c r="G41" s="44" t="str">
        <f t="shared" si="2"/>
        <v/>
      </c>
      <c r="H41" s="59"/>
      <c r="I41" s="44" t="str">
        <f t="shared" si="3"/>
        <v/>
      </c>
      <c r="J41" s="58"/>
    </row>
    <row r="42" spans="1:12" s="25" customFormat="1" ht="15.75" x14ac:dyDescent="0.25">
      <c r="A42" s="33"/>
      <c r="B42" s="58"/>
      <c r="C42" s="58"/>
      <c r="D42" s="58"/>
      <c r="E42" s="58"/>
      <c r="F42" s="59"/>
      <c r="G42" s="44" t="str">
        <f t="shared" si="2"/>
        <v/>
      </c>
      <c r="H42" s="59"/>
      <c r="I42" s="44" t="str">
        <f t="shared" si="3"/>
        <v/>
      </c>
      <c r="J42" s="58"/>
    </row>
    <row r="43" spans="1:12" s="25" customFormat="1" ht="15.75" x14ac:dyDescent="0.25">
      <c r="A43" s="33"/>
      <c r="B43" s="58"/>
      <c r="C43" s="58"/>
      <c r="D43" s="58"/>
      <c r="E43" s="58"/>
      <c r="F43" s="59"/>
      <c r="G43" s="44" t="str">
        <f t="shared" si="2"/>
        <v/>
      </c>
      <c r="H43" s="59"/>
      <c r="I43" s="44" t="str">
        <f t="shared" si="3"/>
        <v/>
      </c>
      <c r="J43" s="58"/>
    </row>
    <row r="44" spans="1:12" s="25" customFormat="1" ht="15.75" x14ac:dyDescent="0.25">
      <c r="A44" s="33"/>
      <c r="B44" s="58"/>
      <c r="C44" s="58"/>
      <c r="D44" s="58"/>
      <c r="E44" s="58"/>
      <c r="F44" s="59"/>
      <c r="G44" s="44" t="str">
        <f t="shared" si="2"/>
        <v/>
      </c>
      <c r="H44" s="59"/>
      <c r="I44" s="44" t="str">
        <f t="shared" si="3"/>
        <v/>
      </c>
      <c r="J44" s="58"/>
    </row>
    <row r="45" spans="1:12" s="6" customFormat="1" ht="15.75" x14ac:dyDescent="0.25">
      <c r="A45" s="33"/>
      <c r="B45" s="58"/>
      <c r="C45" s="58"/>
      <c r="D45" s="58"/>
      <c r="E45" s="58"/>
      <c r="F45" s="59"/>
      <c r="G45" s="44" t="str">
        <f t="shared" si="2"/>
        <v/>
      </c>
      <c r="H45" s="59"/>
      <c r="I45" s="44" t="str">
        <f t="shared" si="3"/>
        <v/>
      </c>
      <c r="J45" s="58"/>
    </row>
    <row r="46" spans="1:12" s="6" customFormat="1" ht="15.75" x14ac:dyDescent="0.25">
      <c r="A46" s="33"/>
      <c r="B46" s="58"/>
      <c r="C46" s="58"/>
      <c r="D46" s="58"/>
      <c r="E46" s="58"/>
      <c r="F46" s="59"/>
      <c r="G46" s="44" t="str">
        <f t="shared" si="2"/>
        <v/>
      </c>
      <c r="H46" s="59"/>
      <c r="I46" s="44" t="str">
        <f t="shared" si="3"/>
        <v/>
      </c>
      <c r="J46" s="58"/>
    </row>
    <row r="47" spans="1:12" s="6" customFormat="1" ht="15.75" x14ac:dyDescent="0.25">
      <c r="A47" s="33"/>
      <c r="B47" s="58"/>
      <c r="C47" s="58"/>
      <c r="D47" s="58"/>
      <c r="E47" s="58"/>
      <c r="F47" s="59"/>
      <c r="G47" s="44" t="str">
        <f t="shared" si="2"/>
        <v/>
      </c>
      <c r="H47" s="59"/>
      <c r="I47" s="44" t="str">
        <f t="shared" si="3"/>
        <v/>
      </c>
      <c r="J47" s="58"/>
    </row>
    <row r="48" spans="1:12" s="6" customFormat="1" ht="15.75" x14ac:dyDescent="0.25">
      <c r="A48" s="33"/>
      <c r="B48" s="58"/>
      <c r="C48" s="58"/>
      <c r="D48" s="58"/>
      <c r="E48" s="58"/>
      <c r="F48" s="59"/>
      <c r="G48" s="44" t="str">
        <f t="shared" si="2"/>
        <v/>
      </c>
      <c r="H48" s="59"/>
      <c r="I48" s="44" t="str">
        <f t="shared" si="3"/>
        <v/>
      </c>
      <c r="J48" s="58"/>
    </row>
    <row r="49" spans="1:12" s="32" customFormat="1" ht="18.75" x14ac:dyDescent="0.25">
      <c r="A49" s="34"/>
      <c r="B49" s="81" t="s">
        <v>2</v>
      </c>
      <c r="C49" s="81"/>
      <c r="D49" s="81"/>
      <c r="E49" s="81"/>
      <c r="F49" s="48">
        <f>SUBTOTAL(109,Table6959115759[Contract Value])</f>
        <v>0</v>
      </c>
      <c r="G49" s="27"/>
      <c r="H49" s="56">
        <f>SUBTOTAL(109,Table6959115759[Actual Spend])</f>
        <v>0</v>
      </c>
      <c r="I49" s="26"/>
      <c r="J49" s="27"/>
      <c r="K49" s="26"/>
      <c r="L49" s="35"/>
    </row>
    <row r="50" spans="1:12" s="24" customFormat="1" ht="18.75" x14ac:dyDescent="0.25">
      <c r="B50" s="16"/>
      <c r="C50" s="16"/>
      <c r="D50" s="16"/>
      <c r="E50" s="16"/>
      <c r="F50" s="16"/>
      <c r="G50" s="22"/>
      <c r="H50" s="22"/>
      <c r="I50" s="23"/>
      <c r="J50" s="22"/>
      <c r="K50" s="23"/>
    </row>
  </sheetData>
  <sheetProtection insertRows="0" deleteRows="0" sort="0" autoFilter="0"/>
  <mergeCells count="17">
    <mergeCell ref="B33:E33"/>
    <mergeCell ref="B49:E49"/>
    <mergeCell ref="A10:A11"/>
    <mergeCell ref="B10:B11"/>
    <mergeCell ref="E10:E11"/>
    <mergeCell ref="F10:F11"/>
    <mergeCell ref="I10:I11"/>
    <mergeCell ref="J10:J11"/>
    <mergeCell ref="A6:D6"/>
    <mergeCell ref="E6:H6"/>
    <mergeCell ref="I6:L6"/>
    <mergeCell ref="A8:A9"/>
    <mergeCell ref="B8:B9"/>
    <mergeCell ref="E8:E9"/>
    <mergeCell ref="F8:F9"/>
    <mergeCell ref="I8:I9"/>
    <mergeCell ref="J8:J9"/>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x14ac:dyDescent="0.25"/>
  <cols>
    <col min="1" max="1" width="59.28515625" customWidth="1"/>
  </cols>
  <sheetData>
    <row r="1" spans="1:1" ht="60" x14ac:dyDescent="0.25">
      <c r="A1" s="2" t="s">
        <v>16</v>
      </c>
    </row>
    <row r="2" spans="1:1" x14ac:dyDescent="0.25">
      <c r="A2" s="2"/>
    </row>
    <row r="3" spans="1:1" x14ac:dyDescent="0.25">
      <c r="A3" s="3" t="s">
        <v>13</v>
      </c>
    </row>
    <row r="4" spans="1:1" ht="30" x14ac:dyDescent="0.25">
      <c r="A4" s="2" t="s">
        <v>17</v>
      </c>
    </row>
    <row r="5" spans="1:1" x14ac:dyDescent="0.25">
      <c r="A5" s="2" t="s">
        <v>12</v>
      </c>
    </row>
    <row r="6" spans="1:1" x14ac:dyDescent="0.25">
      <c r="A6" s="2" t="s">
        <v>18</v>
      </c>
    </row>
    <row r="8" spans="1:1" x14ac:dyDescent="0.25">
      <c r="A8" s="4" t="s">
        <v>10</v>
      </c>
    </row>
    <row r="9" spans="1:1" x14ac:dyDescent="0.25">
      <c r="A9" s="1" t="s">
        <v>0</v>
      </c>
    </row>
    <row r="10" spans="1:1" x14ac:dyDescent="0.25">
      <c r="A10" s="1" t="s">
        <v>1</v>
      </c>
    </row>
    <row r="11" spans="1:1" x14ac:dyDescent="0.25">
      <c r="A11" s="1" t="s">
        <v>3</v>
      </c>
    </row>
    <row r="12" spans="1:1" x14ac:dyDescent="0.25">
      <c r="A12" s="1" t="s">
        <v>45</v>
      </c>
    </row>
    <row r="13" spans="1:1" x14ac:dyDescent="0.25">
      <c r="A13" s="1" t="s">
        <v>46</v>
      </c>
    </row>
    <row r="14" spans="1:1" x14ac:dyDescent="0.25">
      <c r="A14" s="1"/>
    </row>
    <row r="15" spans="1:1" x14ac:dyDescent="0.25">
      <c r="A15" s="1"/>
    </row>
    <row r="16" spans="1:1" x14ac:dyDescent="0.25">
      <c r="A16" s="1"/>
    </row>
    <row r="17" spans="1:1" x14ac:dyDescent="0.25">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2200099A496542A068C53B692DC9D7" ma:contentTypeVersion="11" ma:contentTypeDescription="Create a new document." ma:contentTypeScope="" ma:versionID="e86bfe6a2773485117fdffc445368be9">
  <xsd:schema xmlns:xsd="http://www.w3.org/2001/XMLSchema" xmlns:xs="http://www.w3.org/2001/XMLSchema" xmlns:p="http://schemas.microsoft.com/office/2006/metadata/properties" xmlns:ns3="131081b7-e303-4fd2-9e2d-9884005f07b7" xmlns:ns4="47ded30a-80fb-4bbe-93ba-f3afa5660e01" targetNamespace="http://schemas.microsoft.com/office/2006/metadata/properties" ma:root="true" ma:fieldsID="314df3693e3c328f838ed3f22113c54c" ns3:_="" ns4:_="">
    <xsd:import namespace="131081b7-e303-4fd2-9e2d-9884005f07b7"/>
    <xsd:import namespace="47ded30a-80fb-4bbe-93ba-f3afa5660e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081b7-e303-4fd2-9e2d-9884005f07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ed30a-80fb-4bbe-93ba-f3afa5660e0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35A54B-4944-43A4-8286-06ADB221D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081b7-e303-4fd2-9e2d-9884005f07b7"/>
    <ds:schemaRef ds:uri="47ded30a-80fb-4bbe-93ba-f3afa5660e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3BD451-14AF-40CE-A1EF-0B31A17F290B}">
  <ds:schemaRefs>
    <ds:schemaRef ds:uri="http://schemas.microsoft.com/sharepoint/v3/contenttype/forms"/>
  </ds:schemaRefs>
</ds:datastoreItem>
</file>

<file path=customXml/itemProps3.xml><?xml version="1.0" encoding="utf-8"?>
<ds:datastoreItem xmlns:ds="http://schemas.openxmlformats.org/officeDocument/2006/customXml" ds:itemID="{542D6E40-28DB-4BD4-9DF8-7A2FD0BF43EC}">
  <ds:schemaRefs>
    <ds:schemaRef ds:uri="http://purl.org/dc/dcmitype/"/>
    <ds:schemaRef ds:uri="http://purl.org/dc/elements/1.1/"/>
    <ds:schemaRef ds:uri="http://schemas.microsoft.com/office/2006/metadata/properties"/>
    <ds:schemaRef ds:uri="http://schemas.microsoft.com/office/2006/documentManagement/types"/>
    <ds:schemaRef ds:uri="131081b7-e303-4fd2-9e2d-9884005f07b7"/>
    <ds:schemaRef ds:uri="47ded30a-80fb-4bbe-93ba-f3afa5660e01"/>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vt:lpstr>
      <vt:lpstr>Project 1</vt:lpstr>
      <vt:lpstr>Project 2</vt:lpstr>
      <vt:lpstr>Project 3</vt:lpstr>
      <vt:lpstr>Appendices and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Gumbs Jr.</dc:creator>
  <cp:lastModifiedBy>Cameron Miller</cp:lastModifiedBy>
  <cp:lastPrinted>2019-08-23T15:20:15Z</cp:lastPrinted>
  <dcterms:created xsi:type="dcterms:W3CDTF">2019-02-26T21:46:36Z</dcterms:created>
  <dcterms:modified xsi:type="dcterms:W3CDTF">2019-10-15T19:28:33Z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0x010100E92200099A496542A068C53B692DC9D7</vt:lpwstr>
  </property>
</Properties>
</file>