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drawings/drawing1.xml" ContentType="application/vnd.openxmlformats-officedocument.drawing+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https://phila-my.sharepoint.com/personal/david_gould_phila_gov/Documents/Rebuild/Exhibits/Templates/"/>
    </mc:Choice>
  </mc:AlternateContent>
  <xr:revisionPtr revIDLastSave="0" documentId="8_{04AA094B-A747-42A3-A2C1-DD9D23AC3759}" xr6:coauthVersionLast="41" xr6:coauthVersionMax="41" xr10:uidLastSave="{00000000-0000-0000-0000-000000000000}"/>
  <bookViews>
    <workbookView xWindow="-120" yWindow="-120" windowWidth="29040" windowHeight="15840" activeTab="1" xr2:uid="{6669F135-8D03-480B-8890-950C66E4CF41}"/>
  </bookViews>
  <sheets>
    <sheet name="SAMPLE" sheetId="11" r:id="rId1"/>
    <sheet name="Project 1" sheetId="14" r:id="rId2"/>
    <sheet name="Project 2" sheetId="17" r:id="rId3"/>
    <sheet name="Project 3" sheetId="18" r:id="rId4"/>
    <sheet name="Appendices and References" sheetId="5" state="hidden"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I14" i="14" l="1"/>
  <c r="I12" i="14"/>
  <c r="F14" i="14"/>
  <c r="F12" i="14"/>
  <c r="C14" i="14"/>
  <c r="C12" i="14"/>
  <c r="H49" i="18" l="1"/>
  <c r="I48" i="18" s="1"/>
  <c r="F49" i="18"/>
  <c r="G48" i="18" s="1"/>
  <c r="G47" i="18"/>
  <c r="I46" i="18"/>
  <c r="I45" i="18"/>
  <c r="G45" i="18"/>
  <c r="G43" i="18"/>
  <c r="I42" i="18"/>
  <c r="I41" i="18"/>
  <c r="G41" i="18"/>
  <c r="G39" i="18"/>
  <c r="I38" i="18"/>
  <c r="I37" i="18"/>
  <c r="G37" i="18"/>
  <c r="H33" i="18"/>
  <c r="I30" i="18" s="1"/>
  <c r="F33" i="18"/>
  <c r="G31" i="18" s="1"/>
  <c r="I32" i="18"/>
  <c r="I31" i="18"/>
  <c r="I29" i="18"/>
  <c r="I28" i="18"/>
  <c r="I27" i="18"/>
  <c r="I25" i="18"/>
  <c r="I24" i="18"/>
  <c r="I23" i="18"/>
  <c r="I21" i="18"/>
  <c r="I20" i="18"/>
  <c r="I19" i="18"/>
  <c r="H12" i="18"/>
  <c r="H11" i="18" s="1"/>
  <c r="D12" i="18"/>
  <c r="L12" i="18" s="1"/>
  <c r="D11" i="18"/>
  <c r="L10" i="18"/>
  <c r="L11" i="18" s="1"/>
  <c r="H10" i="18"/>
  <c r="G10" i="18"/>
  <c r="D10" i="18"/>
  <c r="C10" i="18"/>
  <c r="K10" i="18" s="1"/>
  <c r="H8" i="18"/>
  <c r="H9" i="18" s="1"/>
  <c r="G8" i="18"/>
  <c r="D8" i="18"/>
  <c r="D9" i="18" s="1"/>
  <c r="C8" i="18"/>
  <c r="H49" i="17"/>
  <c r="I48" i="17" s="1"/>
  <c r="F49" i="17"/>
  <c r="G37" i="17" s="1"/>
  <c r="I45" i="17"/>
  <c r="I41" i="17"/>
  <c r="I37" i="17"/>
  <c r="H33" i="17"/>
  <c r="I30" i="17" s="1"/>
  <c r="F33" i="17"/>
  <c r="G32" i="17" s="1"/>
  <c r="I31" i="17"/>
  <c r="G31" i="17"/>
  <c r="G30" i="17"/>
  <c r="I29" i="17"/>
  <c r="G29" i="17"/>
  <c r="I27" i="17"/>
  <c r="G27" i="17"/>
  <c r="G26" i="17"/>
  <c r="I25" i="17"/>
  <c r="G25" i="17"/>
  <c r="I23" i="17"/>
  <c r="G23" i="17"/>
  <c r="G22" i="17"/>
  <c r="I21" i="17"/>
  <c r="G21" i="17"/>
  <c r="I19" i="17"/>
  <c r="G19" i="17"/>
  <c r="G18" i="17"/>
  <c r="D12" i="17"/>
  <c r="C12" i="17"/>
  <c r="L10" i="17"/>
  <c r="K10" i="17"/>
  <c r="H10" i="17"/>
  <c r="G10" i="17"/>
  <c r="D10" i="17"/>
  <c r="D11" i="17" s="1"/>
  <c r="C10" i="17"/>
  <c r="C11" i="17" s="1"/>
  <c r="H8" i="17"/>
  <c r="G8" i="17"/>
  <c r="D8" i="17"/>
  <c r="D9" i="17" s="1"/>
  <c r="C8" i="17"/>
  <c r="C9" i="17" s="1"/>
  <c r="C9" i="18" l="1"/>
  <c r="C11" i="18"/>
  <c r="G12" i="18"/>
  <c r="G20" i="18"/>
  <c r="G24" i="18"/>
  <c r="G28" i="18"/>
  <c r="G32" i="18"/>
  <c r="G38" i="18"/>
  <c r="G42" i="18"/>
  <c r="G46" i="18"/>
  <c r="K8" i="18"/>
  <c r="G25" i="18"/>
  <c r="I39" i="18"/>
  <c r="I43" i="18"/>
  <c r="I47" i="18"/>
  <c r="G21" i="18"/>
  <c r="G29" i="18"/>
  <c r="L8" i="18"/>
  <c r="L9" i="18" s="1"/>
  <c r="G18" i="18"/>
  <c r="G22" i="18"/>
  <c r="G26" i="18"/>
  <c r="G30" i="18"/>
  <c r="G36" i="18"/>
  <c r="G40" i="18"/>
  <c r="G44" i="18"/>
  <c r="I18" i="18"/>
  <c r="I22" i="18"/>
  <c r="I26" i="18"/>
  <c r="I36" i="18"/>
  <c r="I40" i="18"/>
  <c r="I44" i="18"/>
  <c r="C12" i="18"/>
  <c r="K12" i="18" s="1"/>
  <c r="K11" i="18" s="1"/>
  <c r="G19" i="18"/>
  <c r="G23" i="18"/>
  <c r="G27" i="18"/>
  <c r="G9" i="17"/>
  <c r="G11" i="17"/>
  <c r="G12" i="17"/>
  <c r="K12" i="17" s="1"/>
  <c r="K11" i="17" s="1"/>
  <c r="G20" i="17"/>
  <c r="G24" i="17"/>
  <c r="G28" i="17"/>
  <c r="G38" i="17"/>
  <c r="G42" i="17"/>
  <c r="G46" i="17"/>
  <c r="G41" i="17"/>
  <c r="G45" i="17"/>
  <c r="H12" i="17"/>
  <c r="H9" i="17" s="1"/>
  <c r="I20" i="17"/>
  <c r="I24" i="17"/>
  <c r="I28" i="17"/>
  <c r="I32" i="17"/>
  <c r="I38" i="17"/>
  <c r="I42" i="17"/>
  <c r="I46" i="17"/>
  <c r="K8" i="17"/>
  <c r="G39" i="17"/>
  <c r="G43" i="17"/>
  <c r="G47" i="17"/>
  <c r="L8" i="17"/>
  <c r="I39" i="17"/>
  <c r="I43" i="17"/>
  <c r="I47" i="17"/>
  <c r="G36" i="17"/>
  <c r="G40" i="17"/>
  <c r="G44" i="17"/>
  <c r="G48" i="17"/>
  <c r="I18" i="17"/>
  <c r="I22" i="17"/>
  <c r="I26" i="17"/>
  <c r="I36" i="17"/>
  <c r="I40" i="17"/>
  <c r="I44" i="17"/>
  <c r="F52" i="14"/>
  <c r="G51" i="14" s="1"/>
  <c r="F36" i="14"/>
  <c r="G24" i="14" s="1"/>
  <c r="F13" i="14"/>
  <c r="C13" i="14"/>
  <c r="F11" i="14"/>
  <c r="C11" i="14"/>
  <c r="H10" i="11"/>
  <c r="H8" i="11"/>
  <c r="G10" i="11"/>
  <c r="G8" i="11"/>
  <c r="G42" i="14" l="1"/>
  <c r="G32" i="14"/>
  <c r="G35" i="14"/>
  <c r="K9" i="18"/>
  <c r="G9" i="18"/>
  <c r="G11" i="18"/>
  <c r="K9" i="17"/>
  <c r="L9" i="17"/>
  <c r="H11" i="17"/>
  <c r="L12" i="17"/>
  <c r="L11" i="17" s="1"/>
  <c r="G50" i="14"/>
  <c r="G44" i="14"/>
  <c r="G48" i="14"/>
  <c r="G40" i="14"/>
  <c r="G46" i="14"/>
  <c r="I13" i="14"/>
  <c r="C15" i="14"/>
  <c r="G22" i="14"/>
  <c r="G30" i="14"/>
  <c r="G28" i="14"/>
  <c r="G26" i="14"/>
  <c r="G34" i="14"/>
  <c r="I11" i="14"/>
  <c r="F15" i="14"/>
  <c r="G21" i="14"/>
  <c r="G23" i="14"/>
  <c r="G25" i="14"/>
  <c r="G27" i="14"/>
  <c r="G29" i="14"/>
  <c r="G31" i="14"/>
  <c r="G33" i="14"/>
  <c r="G39" i="14"/>
  <c r="G41" i="14"/>
  <c r="G43" i="14"/>
  <c r="G45" i="14"/>
  <c r="G47" i="14"/>
  <c r="G49" i="14"/>
  <c r="H49" i="11"/>
  <c r="I48" i="11" s="1"/>
  <c r="F49" i="11"/>
  <c r="G48" i="11"/>
  <c r="I47" i="11"/>
  <c r="G47" i="11"/>
  <c r="G46" i="11"/>
  <c r="I45" i="11"/>
  <c r="G45" i="11"/>
  <c r="G44" i="11"/>
  <c r="I43" i="11"/>
  <c r="G43" i="11"/>
  <c r="G42" i="11"/>
  <c r="I41" i="11"/>
  <c r="G41" i="11"/>
  <c r="G40" i="11"/>
  <c r="I39" i="11"/>
  <c r="G39" i="11"/>
  <c r="G38" i="11"/>
  <c r="I37" i="11"/>
  <c r="G37" i="11"/>
  <c r="G36" i="11"/>
  <c r="H33" i="11"/>
  <c r="I32" i="11" s="1"/>
  <c r="F33" i="11"/>
  <c r="G32" i="11"/>
  <c r="I31" i="11"/>
  <c r="G31" i="11"/>
  <c r="G30" i="11"/>
  <c r="I29" i="11"/>
  <c r="G29" i="11"/>
  <c r="G28" i="11"/>
  <c r="I27" i="11"/>
  <c r="G27" i="11"/>
  <c r="G26" i="11"/>
  <c r="I25" i="11"/>
  <c r="G25" i="11"/>
  <c r="G24" i="11"/>
  <c r="I23" i="11"/>
  <c r="G23" i="11"/>
  <c r="G22" i="11"/>
  <c r="I21" i="11"/>
  <c r="G21" i="11"/>
  <c r="G20" i="11"/>
  <c r="I19" i="11"/>
  <c r="G19" i="11"/>
  <c r="G18" i="11"/>
  <c r="G12" i="11"/>
  <c r="D12" i="11"/>
  <c r="C12" i="11"/>
  <c r="K12" i="11" s="1"/>
  <c r="G11" i="11"/>
  <c r="D10" i="11"/>
  <c r="L10" i="11" s="1"/>
  <c r="C10" i="11"/>
  <c r="K10" i="11" s="1"/>
  <c r="K11" i="11" s="1"/>
  <c r="G9" i="11"/>
  <c r="D8" i="11"/>
  <c r="D9" i="11" s="1"/>
  <c r="C8" i="11"/>
  <c r="C9" i="11" s="1"/>
  <c r="I15" i="14" l="1"/>
  <c r="L12" i="11"/>
  <c r="L11" i="11" s="1"/>
  <c r="K8" i="11"/>
  <c r="K9" i="11" s="1"/>
  <c r="L8" i="11"/>
  <c r="C11" i="11"/>
  <c r="D11" i="11"/>
  <c r="H12" i="11"/>
  <c r="I18" i="11"/>
  <c r="I20" i="11"/>
  <c r="I22" i="11"/>
  <c r="I24" i="11"/>
  <c r="I26" i="11"/>
  <c r="I28" i="11"/>
  <c r="I30" i="11"/>
  <c r="I36" i="11"/>
  <c r="I38" i="11"/>
  <c r="I40" i="11"/>
  <c r="I42" i="11"/>
  <c r="I44" i="11"/>
  <c r="I46" i="11"/>
  <c r="L9" i="11" l="1"/>
  <c r="H11" i="11"/>
  <c r="H9" i="11"/>
</calcChain>
</file>

<file path=xl/sharedStrings.xml><?xml version="1.0" encoding="utf-8"?>
<sst xmlns="http://schemas.openxmlformats.org/spreadsheetml/2006/main" count="253" uniqueCount="70">
  <si>
    <t>MBE</t>
  </si>
  <si>
    <t>WBE</t>
  </si>
  <si>
    <t>Construction</t>
  </si>
  <si>
    <t>Majority</t>
  </si>
  <si>
    <t>Project Lead</t>
  </si>
  <si>
    <t>Contruction Services Summary</t>
  </si>
  <si>
    <t>Scope</t>
  </si>
  <si>
    <t>Firm/Org</t>
  </si>
  <si>
    <t>Certification</t>
  </si>
  <si>
    <t>Professional Services</t>
  </si>
  <si>
    <t>Certifications</t>
  </si>
  <si>
    <t>\</t>
  </si>
  <si>
    <r>
      <rPr>
        <b/>
        <sz val="11"/>
        <rFont val="Calibri"/>
        <family val="2"/>
        <scheme val="minor"/>
      </rPr>
      <t>Prime</t>
    </r>
    <r>
      <rPr>
        <sz val="11"/>
        <rFont val="Calibri"/>
        <family val="2"/>
        <scheme val="minor"/>
      </rPr>
      <t xml:space="preserve"> = Firms whose contracts are held by the Project Lead</t>
    </r>
  </si>
  <si>
    <t>Definitions</t>
  </si>
  <si>
    <t>Professional Services Summary</t>
  </si>
  <si>
    <t>Total Services Summary</t>
  </si>
  <si>
    <r>
      <rPr>
        <b/>
        <sz val="11"/>
        <rFont val="Calibri"/>
        <family val="2"/>
        <scheme val="minor"/>
      </rPr>
      <t>Purpose</t>
    </r>
    <r>
      <rPr>
        <sz val="11"/>
        <rFont val="Calibri"/>
        <family val="2"/>
        <scheme val="minor"/>
      </rPr>
      <t xml:space="preserve"> | This participation tracking sheet represents a project which may be linked to a specific site, but may not represent all commitments or spending for that site due to other potential projects or contracts</t>
    </r>
  </si>
  <si>
    <r>
      <rPr>
        <b/>
        <sz val="11"/>
        <rFont val="Calibri"/>
        <family val="2"/>
        <scheme val="minor"/>
      </rPr>
      <t>Project Lead</t>
    </r>
    <r>
      <rPr>
        <sz val="11"/>
        <rFont val="Calibri"/>
        <family val="2"/>
        <scheme val="minor"/>
      </rPr>
      <t xml:space="preserve"> = Entity Managing the project (i.e. Project User, PRA, or City)</t>
    </r>
  </si>
  <si>
    <r>
      <rPr>
        <b/>
        <sz val="11"/>
        <rFont val="Calibri"/>
        <family val="2"/>
        <scheme val="minor"/>
      </rPr>
      <t>Sub</t>
    </r>
    <r>
      <rPr>
        <sz val="11"/>
        <rFont val="Calibri"/>
        <family val="2"/>
        <scheme val="minor"/>
      </rPr>
      <t xml:space="preserve"> = Firms whose contracts are held by Primes</t>
    </r>
  </si>
  <si>
    <t>Notes</t>
  </si>
  <si>
    <t>Total Construction</t>
  </si>
  <si>
    <t>Total Project</t>
  </si>
  <si>
    <t>Total Prof Services</t>
  </si>
  <si>
    <t>[Nonprofit Name]</t>
  </si>
  <si>
    <t>[Site Name]</t>
  </si>
  <si>
    <t>Porous asphalt walk</t>
  </si>
  <si>
    <t>Concrete flatwork</t>
  </si>
  <si>
    <t>Provide electrical supplies</t>
  </si>
  <si>
    <t>Tree protection, silt sock</t>
  </si>
  <si>
    <t>Planting and Seeding</t>
  </si>
  <si>
    <t>[Note if no goals were set for this project]</t>
  </si>
  <si>
    <t>Sub</t>
  </si>
  <si>
    <t>Architecture</t>
  </si>
  <si>
    <t>Structural</t>
  </si>
  <si>
    <t>MEP Engineering</t>
  </si>
  <si>
    <t>Geotech</t>
  </si>
  <si>
    <t>Special Inspections</t>
  </si>
  <si>
    <t>Civil Engineering</t>
  </si>
  <si>
    <t>Energy Audit</t>
  </si>
  <si>
    <t>Prime</t>
  </si>
  <si>
    <r>
      <rPr>
        <b/>
        <i/>
        <sz val="14"/>
        <color theme="0"/>
        <rFont val="Calibri"/>
        <family val="2"/>
        <scheme val="minor"/>
      </rPr>
      <t>Summary Tables</t>
    </r>
    <r>
      <rPr>
        <i/>
        <sz val="14"/>
        <color theme="0"/>
        <rFont val="Calibri"/>
        <family val="2"/>
        <scheme val="minor"/>
      </rPr>
      <t xml:space="preserve"> (summary tables will auto-populate based on data input in the "Contract Value" sections)</t>
    </r>
  </si>
  <si>
    <t>Goal Percentage</t>
  </si>
  <si>
    <t>Actual Spend</t>
  </si>
  <si>
    <t>Contracting Goals and Participation</t>
  </si>
  <si>
    <t>Project Name</t>
  </si>
  <si>
    <t>Nonprofit</t>
  </si>
  <si>
    <t>FONO</t>
  </si>
  <si>
    <t>Prime or Sub</t>
  </si>
  <si>
    <t>Alpha Architects</t>
  </si>
  <si>
    <t>Bravo Engineering, Inc.</t>
  </si>
  <si>
    <t>Charlie Engineers</t>
  </si>
  <si>
    <t>Delta Engineering, LLC</t>
  </si>
  <si>
    <t>Echo Engineering Partners</t>
  </si>
  <si>
    <t>Foxtrot Engineering</t>
  </si>
  <si>
    <t>Golf Energy Specialists</t>
  </si>
  <si>
    <t>Hotel Landscaping</t>
  </si>
  <si>
    <t>India Const. Services</t>
  </si>
  <si>
    <t>Juliet Electric</t>
  </si>
  <si>
    <t>Kilo Contracting Corp</t>
  </si>
  <si>
    <t>Lima Construction</t>
  </si>
  <si>
    <t>Contract Value</t>
  </si>
  <si>
    <t>Contract % of Prof Services</t>
  </si>
  <si>
    <t>Actual % of Prof Services</t>
  </si>
  <si>
    <t>Contract % of Construction</t>
  </si>
  <si>
    <t>Actual % of Construction</t>
  </si>
  <si>
    <t>Past Contract Participation Detail Form</t>
  </si>
  <si>
    <t>Contractor</t>
  </si>
  <si>
    <t>Project Date Complete</t>
  </si>
  <si>
    <t>Final Contract Amount</t>
  </si>
  <si>
    <t>This form is intended to collect information about contract participation for prior projects, including both professional services contracts (i.e., architecture, engineering, and community engagement) and for construction contracts. Applicants should report on projects and participation goals for which they were responsible.
    - A single sheet represents a single project. Multiple sheets can be submitted to report on multiple projects.
    - The applicant should enter information in cells that are yellow. Cells that are not yellow are for admin use and/or will calculate automatically.  
    - Add rows as necessary. (Right Click row # on left of screen, click "Insert Row"). Disregard error messages from Excel.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</si>
</sst>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quot;$&quot;#,##0.00"/>
    <numFmt numFmtId="165" formatCode="0.0%"/>
  </numFmts>
  <fonts count="22" x14ac:knownFonts="1">
    <font>
      <sz val="11"/>
      <color theme="1"/>
      <name val="Calibri"/>
      <family val="2"/>
      <scheme val="minor"/>
    </font>
    <font>
      <sz val="11"/>
      <color theme="1"/>
      <name val="Calibri"/>
      <family val="2"/>
      <scheme val="minor"/>
    </font>
    <font>
      <b/>
      <sz val="10"/>
      <color theme="0"/>
      <name val="Calibri"/>
      <family val="2"/>
      <scheme val="minor"/>
    </font>
    <font>
      <b/>
      <sz val="8"/>
      <name val="Calibri"/>
      <family val="2"/>
      <scheme val="minor"/>
    </font>
    <font>
      <sz val="11"/>
      <color theme="0"/>
      <name val="Calibri"/>
      <family val="2"/>
      <scheme val="minor"/>
    </font>
    <font>
      <b/>
      <i/>
      <sz val="10"/>
      <color theme="0"/>
      <name val="Calibri"/>
      <family val="2"/>
      <scheme val="minor"/>
    </font>
    <font>
      <sz val="8"/>
      <name val="Calibri"/>
      <family val="2"/>
      <scheme val="minor"/>
    </font>
    <font>
      <b/>
      <sz val="12"/>
      <color theme="0"/>
      <name val="Calibri"/>
      <family val="2"/>
      <scheme val="minor"/>
    </font>
    <font>
      <b/>
      <sz val="14"/>
      <color theme="0"/>
      <name val="Calibri"/>
      <family val="2"/>
      <scheme val="minor"/>
    </font>
    <font>
      <b/>
      <sz val="10"/>
      <name val="Calibri"/>
      <family val="2"/>
      <scheme val="minor"/>
    </font>
    <font>
      <sz val="11"/>
      <name val="Calibri"/>
      <family val="2"/>
      <scheme val="minor"/>
    </font>
    <font>
      <sz val="10"/>
      <name val="Calibri"/>
      <family val="2"/>
      <scheme val="minor"/>
    </font>
    <font>
      <i/>
      <sz val="10"/>
      <name val="Calibri"/>
      <family val="2"/>
      <scheme val="minor"/>
    </font>
    <font>
      <b/>
      <sz val="12"/>
      <name val="Calibri"/>
      <family val="2"/>
      <scheme val="minor"/>
    </font>
    <font>
      <b/>
      <sz val="11"/>
      <name val="Calibri"/>
      <family val="2"/>
      <scheme val="minor"/>
    </font>
    <font>
      <sz val="12"/>
      <name val="Calibri"/>
      <family val="2"/>
      <scheme val="minor"/>
    </font>
    <font>
      <b/>
      <sz val="8"/>
      <color theme="0"/>
      <name val="Calibri"/>
      <family val="2"/>
      <scheme val="minor"/>
    </font>
    <font>
      <sz val="14"/>
      <name val="Calibri"/>
      <family val="2"/>
      <scheme val="minor"/>
    </font>
    <font>
      <b/>
      <i/>
      <sz val="12"/>
      <color theme="0"/>
      <name val="Calibri"/>
      <family val="2"/>
      <scheme val="minor"/>
    </font>
    <font>
      <b/>
      <i/>
      <sz val="14"/>
      <color theme="0"/>
      <name val="Calibri"/>
      <family val="2"/>
      <scheme val="minor"/>
    </font>
    <font>
      <i/>
      <sz val="14"/>
      <color theme="0"/>
      <name val="Calibri"/>
      <family val="2"/>
      <scheme val="minor"/>
    </font>
    <font>
      <b/>
      <sz val="28"/>
      <color theme="1"/>
      <name val="Calibri"/>
      <family val="2"/>
      <scheme val="minor"/>
    </font>
  </fonts>
  <fills count="11">
    <fill>
      <patternFill patternType="none"/>
    </fill>
    <fill>
      <patternFill patternType="gray125"/>
    </fill>
    <fill>
      <patternFill patternType="solid">
        <fgColor theme="0" tint="-0.499984740745262"/>
        <bgColor indexed="64"/>
      </patternFill>
    </fill>
    <fill>
      <patternFill patternType="solid">
        <fgColor theme="8" tint="-0.249977111117893"/>
        <bgColor indexed="64"/>
      </patternFill>
    </fill>
    <fill>
      <patternFill patternType="solid">
        <fgColor theme="9" tint="-0.249977111117893"/>
        <bgColor indexed="64"/>
      </patternFill>
    </fill>
    <fill>
      <patternFill patternType="solid">
        <fgColor theme="1"/>
        <bgColor indexed="64"/>
      </patternFill>
    </fill>
    <fill>
      <patternFill patternType="solid">
        <fgColor theme="0" tint="-0.34998626667073579"/>
        <bgColor indexed="64"/>
      </patternFill>
    </fill>
    <fill>
      <patternFill patternType="solid">
        <fgColor theme="0"/>
        <bgColor indexed="64"/>
      </patternFill>
    </fill>
    <fill>
      <patternFill patternType="solid">
        <fgColor theme="7" tint="0.79998168889431442"/>
        <bgColor indexed="64"/>
      </patternFill>
    </fill>
    <fill>
      <patternFill patternType="solid">
        <fgColor theme="8" tint="0.39997558519241921"/>
        <bgColor indexed="64"/>
      </patternFill>
    </fill>
    <fill>
      <patternFill patternType="solid">
        <fgColor theme="9" tint="0.39997558519241921"/>
        <bgColor indexed="64"/>
      </patternFill>
    </fill>
  </fills>
  <borders count="11">
    <border>
      <left/>
      <right/>
      <top/>
      <bottom/>
      <diagonal/>
    </border>
    <border>
      <left/>
      <right/>
      <top/>
      <bottom style="thin">
        <color indexed="64"/>
      </bottom>
      <diagonal/>
    </border>
    <border>
      <left/>
      <right/>
      <top/>
      <bottom style="thin">
        <color theme="9" tint="-0.24994659260841701"/>
      </bottom>
      <diagonal/>
    </border>
    <border>
      <left/>
      <right/>
      <top/>
      <bottom style="thin">
        <color theme="8" tint="-0.24994659260841701"/>
      </bottom>
      <diagonal/>
    </border>
    <border>
      <left/>
      <right style="medium">
        <color theme="0"/>
      </right>
      <top style="thin">
        <color auto="1"/>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102">
    <xf numFmtId="0" fontId="0" fillId="0" borderId="0" xfId="0"/>
    <xf numFmtId="0" fontId="10" fillId="0" borderId="0" xfId="0" applyFont="1" applyFill="1"/>
    <xf numFmtId="0" fontId="10" fillId="0" borderId="0" xfId="0" applyFont="1" applyFill="1" applyAlignment="1">
      <alignment wrapText="1"/>
    </xf>
    <xf numFmtId="0" fontId="0" fillId="0" borderId="0" xfId="0" applyFont="1"/>
    <xf numFmtId="0" fontId="4" fillId="0" borderId="0" xfId="0" applyFont="1" applyFill="1"/>
    <xf numFmtId="0" fontId="15" fillId="0" borderId="0" xfId="0" applyFont="1" applyFill="1" applyProtection="1">
      <protection locked="0"/>
    </xf>
    <xf numFmtId="0" fontId="15" fillId="0" borderId="0" xfId="0" applyFont="1" applyFill="1" applyAlignment="1" applyProtection="1">
      <protection locked="0"/>
    </xf>
    <xf numFmtId="0" fontId="13" fillId="0" borderId="0" xfId="0" applyFont="1" applyFill="1" applyProtection="1"/>
    <xf numFmtId="0" fontId="15" fillId="0" borderId="0" xfId="0" applyFont="1" applyFill="1" applyProtection="1"/>
    <xf numFmtId="0" fontId="10" fillId="0" borderId="0" xfId="0" applyFont="1" applyFill="1" applyProtection="1"/>
    <xf numFmtId="0" fontId="0" fillId="0" borderId="0" xfId="0" applyProtection="1"/>
    <xf numFmtId="164" fontId="12" fillId="0" borderId="0" xfId="1" applyNumberFormat="1" applyFont="1" applyFill="1" applyBorder="1" applyAlignment="1" applyProtection="1">
      <alignment vertical="center"/>
    </xf>
    <xf numFmtId="9" fontId="12" fillId="0" borderId="0" xfId="0" applyNumberFormat="1" applyFont="1" applyFill="1" applyBorder="1" applyAlignment="1" applyProtection="1">
      <alignment horizontal="center"/>
    </xf>
    <xf numFmtId="0" fontId="5" fillId="0" borderId="0" xfId="0" applyFont="1" applyFill="1" applyAlignment="1" applyProtection="1">
      <alignment horizontal="center" vertical="center"/>
    </xf>
    <xf numFmtId="0" fontId="14" fillId="0" borderId="1" xfId="0" applyFont="1" applyFill="1" applyBorder="1" applyAlignment="1" applyProtection="1"/>
    <xf numFmtId="164" fontId="14" fillId="0" borderId="1" xfId="1" applyNumberFormat="1" applyFont="1" applyFill="1" applyBorder="1" applyAlignment="1" applyProtection="1"/>
    <xf numFmtId="0" fontId="8" fillId="0" borderId="0" xfId="0" applyFont="1" applyFill="1" applyBorder="1" applyAlignment="1" applyProtection="1">
      <alignment vertical="center"/>
    </xf>
    <xf numFmtId="0" fontId="7" fillId="0" borderId="0" xfId="0" applyFont="1" applyFill="1" applyBorder="1" applyAlignment="1" applyProtection="1">
      <alignment vertical="center"/>
    </xf>
    <xf numFmtId="0" fontId="4" fillId="0" borderId="0" xfId="0" applyFont="1" applyFill="1" applyBorder="1" applyAlignment="1" applyProtection="1"/>
    <xf numFmtId="9" fontId="4" fillId="0" borderId="0" xfId="2" applyFont="1" applyFill="1" applyBorder="1" applyAlignment="1" applyProtection="1"/>
    <xf numFmtId="0" fontId="10" fillId="0" borderId="0" xfId="0" applyFont="1" applyFill="1" applyAlignment="1" applyProtection="1"/>
    <xf numFmtId="9" fontId="14" fillId="0" borderId="1" xfId="2" applyFont="1" applyFill="1" applyBorder="1" applyAlignment="1" applyProtection="1"/>
    <xf numFmtId="164" fontId="16" fillId="0" borderId="0" xfId="1" applyNumberFormat="1" applyFont="1" applyFill="1" applyBorder="1" applyAlignment="1" applyProtection="1">
      <alignment vertical="center"/>
    </xf>
    <xf numFmtId="9" fontId="16" fillId="0" borderId="0" xfId="2" applyFont="1" applyFill="1" applyBorder="1" applyAlignment="1" applyProtection="1">
      <alignment vertical="center"/>
    </xf>
    <xf numFmtId="0" fontId="6" fillId="0" borderId="0" xfId="0" applyFont="1" applyFill="1" applyBorder="1" applyAlignment="1" applyProtection="1">
      <alignment vertical="center"/>
    </xf>
    <xf numFmtId="0" fontId="3" fillId="0" borderId="0" xfId="0" applyFont="1" applyFill="1" applyAlignment="1" applyProtection="1">
      <alignment vertical="center"/>
    </xf>
    <xf numFmtId="165" fontId="7" fillId="4" borderId="2" xfId="2" applyNumberFormat="1" applyFont="1" applyFill="1" applyBorder="1" applyAlignment="1" applyProtection="1">
      <alignment vertical="center"/>
    </xf>
    <xf numFmtId="44" fontId="7" fillId="4" borderId="2" xfId="1" applyFont="1" applyFill="1" applyBorder="1" applyAlignment="1" applyProtection="1">
      <alignment vertical="center"/>
    </xf>
    <xf numFmtId="0" fontId="10" fillId="0" borderId="0" xfId="0" applyFont="1" applyFill="1" applyBorder="1" applyAlignment="1" applyProtection="1"/>
    <xf numFmtId="0" fontId="3" fillId="0" borderId="0" xfId="0" applyFont="1" applyFill="1" applyBorder="1" applyAlignment="1" applyProtection="1">
      <alignment vertical="center"/>
    </xf>
    <xf numFmtId="0" fontId="7" fillId="3" borderId="0" xfId="0" applyFont="1" applyFill="1" applyBorder="1" applyAlignment="1" applyProtection="1">
      <alignment vertical="center"/>
      <protection locked="0"/>
    </xf>
    <xf numFmtId="0" fontId="8" fillId="3" borderId="0" xfId="0" applyFont="1" applyFill="1" applyBorder="1" applyAlignment="1" applyProtection="1">
      <alignment vertical="center"/>
      <protection locked="0"/>
    </xf>
    <xf numFmtId="0" fontId="17" fillId="0" borderId="0" xfId="0" applyFont="1" applyFill="1" applyBorder="1" applyAlignment="1" applyProtection="1">
      <alignment vertical="center"/>
      <protection locked="0"/>
    </xf>
    <xf numFmtId="0" fontId="7" fillId="4" borderId="0" xfId="0" applyFont="1" applyFill="1" applyBorder="1" applyAlignment="1" applyProtection="1">
      <alignment vertical="center"/>
      <protection locked="0"/>
    </xf>
    <xf numFmtId="0" fontId="8" fillId="4" borderId="0" xfId="0" applyFont="1" applyFill="1" applyBorder="1" applyAlignment="1" applyProtection="1">
      <alignment vertical="center"/>
      <protection locked="0"/>
    </xf>
    <xf numFmtId="165" fontId="7" fillId="4" borderId="2" xfId="2" applyNumberFormat="1" applyFont="1" applyFill="1" applyBorder="1" applyAlignment="1" applyProtection="1">
      <alignment vertical="center"/>
      <protection locked="0"/>
    </xf>
    <xf numFmtId="9" fontId="12" fillId="5" borderId="0" xfId="0" applyNumberFormat="1" applyFont="1" applyFill="1" applyBorder="1" applyAlignment="1" applyProtection="1">
      <alignment horizontal="center"/>
    </xf>
    <xf numFmtId="164" fontId="12" fillId="5" borderId="0" xfId="1" applyNumberFormat="1" applyFont="1" applyFill="1" applyBorder="1" applyAlignment="1" applyProtection="1">
      <alignment vertical="center"/>
    </xf>
    <xf numFmtId="0" fontId="5" fillId="5" borderId="0" xfId="0" applyFont="1" applyFill="1" applyAlignment="1" applyProtection="1">
      <alignment horizontal="center" vertical="center"/>
    </xf>
    <xf numFmtId="0" fontId="10" fillId="5" borderId="0" xfId="0" applyFont="1" applyFill="1" applyProtection="1"/>
    <xf numFmtId="49" fontId="20" fillId="5" borderId="4" xfId="0" applyNumberFormat="1" applyFont="1" applyFill="1" applyBorder="1" applyAlignment="1" applyProtection="1">
      <alignment vertical="center"/>
    </xf>
    <xf numFmtId="0" fontId="15" fillId="5" borderId="0" xfId="0" applyFont="1" applyFill="1" applyProtection="1">
      <protection locked="0"/>
    </xf>
    <xf numFmtId="0" fontId="15" fillId="5" borderId="0" xfId="0" applyFont="1" applyFill="1" applyProtection="1"/>
    <xf numFmtId="0" fontId="19" fillId="5" borderId="0" xfId="0" applyFont="1" applyFill="1" applyAlignment="1" applyProtection="1">
      <alignment vertical="center"/>
    </xf>
    <xf numFmtId="165" fontId="15" fillId="0" borderId="0" xfId="2" applyNumberFormat="1" applyFont="1" applyFill="1" applyBorder="1" applyAlignment="1" applyProtection="1">
      <alignment horizontal="left"/>
    </xf>
    <xf numFmtId="44" fontId="7" fillId="3" borderId="3" xfId="1" applyFont="1" applyFill="1" applyBorder="1" applyAlignment="1" applyProtection="1">
      <alignment horizontal="left" vertical="center"/>
    </xf>
    <xf numFmtId="165" fontId="7" fillId="3" borderId="3" xfId="2" applyNumberFormat="1" applyFont="1" applyFill="1" applyBorder="1" applyAlignment="1" applyProtection="1">
      <alignment horizontal="left" vertical="center"/>
    </xf>
    <xf numFmtId="165" fontId="7" fillId="3" borderId="3" xfId="2" applyNumberFormat="1" applyFont="1" applyFill="1" applyBorder="1" applyAlignment="1" applyProtection="1">
      <alignment horizontal="left" vertical="center"/>
      <protection locked="0"/>
    </xf>
    <xf numFmtId="44" fontId="8" fillId="4" borderId="2" xfId="1" applyFont="1" applyFill="1" applyBorder="1" applyAlignment="1" applyProtection="1">
      <alignment vertical="center"/>
      <protection locked="0"/>
    </xf>
    <xf numFmtId="164" fontId="11" fillId="0" borderId="5" xfId="0" applyNumberFormat="1" applyFont="1" applyFill="1" applyBorder="1" applyAlignment="1" applyProtection="1">
      <alignment horizontal="center"/>
    </xf>
    <xf numFmtId="165" fontId="11" fillId="0" borderId="5" xfId="0" applyNumberFormat="1" applyFont="1" applyFill="1" applyBorder="1" applyAlignment="1" applyProtection="1">
      <alignment horizontal="center"/>
    </xf>
    <xf numFmtId="0" fontId="2" fillId="2" borderId="5" xfId="0" applyFont="1" applyFill="1" applyBorder="1" applyAlignment="1" applyProtection="1">
      <alignment horizontal="center" vertical="center"/>
    </xf>
    <xf numFmtId="0" fontId="18" fillId="2" borderId="5" xfId="0" applyFont="1" applyFill="1" applyBorder="1" applyAlignment="1" applyProtection="1">
      <alignment horizontal="center" vertical="center"/>
    </xf>
    <xf numFmtId="0" fontId="9" fillId="2" borderId="5" xfId="0" applyFont="1" applyFill="1" applyBorder="1" applyAlignment="1" applyProtection="1">
      <alignment horizontal="center" vertical="center"/>
    </xf>
    <xf numFmtId="0" fontId="2" fillId="2" borderId="5" xfId="0" applyFont="1" applyFill="1" applyBorder="1" applyAlignment="1" applyProtection="1">
      <alignment horizontal="center" vertical="center"/>
    </xf>
    <xf numFmtId="0" fontId="4" fillId="7" borderId="0" xfId="0" applyFont="1" applyFill="1" applyAlignment="1" applyProtection="1"/>
    <xf numFmtId="44" fontId="8" fillId="4" borderId="2" xfId="1" applyFont="1" applyFill="1" applyBorder="1" applyAlignment="1" applyProtection="1">
      <alignment vertical="center"/>
    </xf>
    <xf numFmtId="44" fontId="8" fillId="3" borderId="3" xfId="1" applyFont="1" applyFill="1" applyBorder="1" applyAlignment="1" applyProtection="1">
      <alignment horizontal="left" vertical="center"/>
    </xf>
    <xf numFmtId="164" fontId="15" fillId="8" borderId="0" xfId="1" applyNumberFormat="1" applyFont="1" applyFill="1" applyBorder="1" applyAlignment="1" applyProtection="1">
      <alignment horizontal="left" indent="2"/>
      <protection locked="0"/>
    </xf>
    <xf numFmtId="44" fontId="15" fillId="8" borderId="0" xfId="1" applyFont="1" applyFill="1" applyBorder="1" applyAlignment="1" applyProtection="1">
      <alignment horizontal="left" indent="2"/>
      <protection locked="0"/>
    </xf>
    <xf numFmtId="164" fontId="15" fillId="8" borderId="0" xfId="1" applyNumberFormat="1" applyFont="1" applyFill="1" applyBorder="1" applyAlignment="1" applyProtection="1">
      <protection locked="0"/>
    </xf>
    <xf numFmtId="0" fontId="4" fillId="7" borderId="0" xfId="0" applyFont="1" applyFill="1" applyBorder="1" applyAlignment="1" applyProtection="1"/>
    <xf numFmtId="164" fontId="15" fillId="8" borderId="5" xfId="1" applyNumberFormat="1" applyFont="1" applyFill="1" applyBorder="1" applyAlignment="1" applyProtection="1">
      <alignment horizontal="center" vertical="center"/>
      <protection locked="0"/>
    </xf>
    <xf numFmtId="164" fontId="15" fillId="8" borderId="5" xfId="1" applyNumberFormat="1" applyFont="1" applyFill="1" applyBorder="1" applyAlignment="1" applyProtection="1">
      <alignment horizontal="left" vertical="center"/>
      <protection locked="0"/>
    </xf>
    <xf numFmtId="0" fontId="2" fillId="2" borderId="5" xfId="0" applyFont="1" applyFill="1" applyBorder="1" applyAlignment="1" applyProtection="1">
      <alignment horizontal="center" vertical="center"/>
    </xf>
    <xf numFmtId="165" fontId="15" fillId="8" borderId="9" xfId="1" applyNumberFormat="1" applyFont="1" applyFill="1" applyBorder="1" applyAlignment="1" applyProtection="1">
      <alignment horizontal="center" vertical="center"/>
      <protection locked="0"/>
    </xf>
    <xf numFmtId="165" fontId="15" fillId="8" borderId="9" xfId="1" applyNumberFormat="1" applyFont="1" applyFill="1" applyBorder="1" applyAlignment="1" applyProtection="1">
      <alignment horizontal="center" vertical="center"/>
      <protection locked="0"/>
    </xf>
    <xf numFmtId="165" fontId="15" fillId="8" borderId="10" xfId="1" applyNumberFormat="1" applyFont="1" applyFill="1" applyBorder="1" applyAlignment="1" applyProtection="1">
      <alignment horizontal="center" vertical="center"/>
      <protection locked="0"/>
    </xf>
    <xf numFmtId="0" fontId="2" fillId="2" borderId="5" xfId="0" applyFont="1" applyFill="1" applyBorder="1" applyAlignment="1" applyProtection="1">
      <alignment horizontal="center" vertical="center"/>
    </xf>
    <xf numFmtId="164" fontId="15" fillId="8" borderId="9" xfId="1" applyNumberFormat="1" applyFont="1" applyFill="1" applyBorder="1" applyAlignment="1" applyProtection="1">
      <alignment horizontal="center" vertical="center"/>
      <protection locked="0"/>
    </xf>
    <xf numFmtId="164" fontId="15" fillId="8" borderId="10" xfId="1" applyNumberFormat="1" applyFont="1" applyFill="1" applyBorder="1" applyAlignment="1" applyProtection="1">
      <alignment horizontal="center" vertical="center"/>
      <protection locked="0"/>
    </xf>
    <xf numFmtId="0" fontId="8" fillId="3" borderId="6" xfId="0" applyFont="1" applyFill="1" applyBorder="1" applyAlignment="1" applyProtection="1">
      <alignment horizontal="center"/>
    </xf>
    <xf numFmtId="0" fontId="8" fillId="3" borderId="7" xfId="0" applyFont="1" applyFill="1" applyBorder="1" applyAlignment="1" applyProtection="1">
      <alignment horizontal="center"/>
    </xf>
    <xf numFmtId="0" fontId="8" fillId="3" borderId="8" xfId="0" applyFont="1" applyFill="1" applyBorder="1" applyAlignment="1" applyProtection="1">
      <alignment horizontal="center"/>
    </xf>
    <xf numFmtId="0" fontId="8" fillId="4" borderId="6" xfId="0" applyFont="1" applyFill="1" applyBorder="1" applyAlignment="1" applyProtection="1">
      <alignment horizontal="center"/>
    </xf>
    <xf numFmtId="0" fontId="8" fillId="4" borderId="7" xfId="0" applyFont="1" applyFill="1" applyBorder="1" applyAlignment="1" applyProtection="1">
      <alignment horizontal="center"/>
    </xf>
    <xf numFmtId="0" fontId="8" fillId="4" borderId="8" xfId="0" applyFont="1" applyFill="1" applyBorder="1" applyAlignment="1" applyProtection="1">
      <alignment horizontal="center"/>
    </xf>
    <xf numFmtId="0" fontId="8" fillId="6" borderId="6" xfId="0" applyFont="1" applyFill="1" applyBorder="1" applyAlignment="1" applyProtection="1">
      <alignment horizontal="center"/>
    </xf>
    <xf numFmtId="0" fontId="8" fillId="6" borderId="7" xfId="0" applyFont="1" applyFill="1" applyBorder="1" applyAlignment="1" applyProtection="1">
      <alignment horizontal="center"/>
    </xf>
    <xf numFmtId="0" fontId="8" fillId="6" borderId="8" xfId="0" applyFont="1" applyFill="1" applyBorder="1" applyAlignment="1" applyProtection="1">
      <alignment horizontal="center"/>
    </xf>
    <xf numFmtId="0" fontId="8" fillId="3" borderId="3" xfId="0" applyFont="1" applyFill="1" applyBorder="1" applyAlignment="1" applyProtection="1">
      <alignment vertical="center"/>
      <protection locked="0"/>
    </xf>
    <xf numFmtId="0" fontId="8" fillId="4" borderId="2" xfId="0" applyFont="1" applyFill="1" applyBorder="1" applyAlignment="1" applyProtection="1">
      <alignment vertical="center"/>
      <protection locked="0"/>
    </xf>
    <xf numFmtId="0" fontId="8" fillId="9" borderId="6" xfId="0" applyFont="1" applyFill="1" applyBorder="1" applyAlignment="1" applyProtection="1">
      <alignment horizontal="center"/>
    </xf>
    <xf numFmtId="0" fontId="8" fillId="9" borderId="7" xfId="0" applyFont="1" applyFill="1" applyBorder="1" applyAlignment="1" applyProtection="1">
      <alignment horizontal="center"/>
    </xf>
    <xf numFmtId="0" fontId="7" fillId="9" borderId="0" xfId="0" applyFont="1" applyFill="1" applyBorder="1" applyAlignment="1" applyProtection="1">
      <alignment vertical="center"/>
      <protection locked="0"/>
    </xf>
    <xf numFmtId="0" fontId="8" fillId="9" borderId="0" xfId="0" applyFont="1" applyFill="1" applyBorder="1" applyAlignment="1" applyProtection="1">
      <alignment vertical="center"/>
      <protection locked="0"/>
    </xf>
    <xf numFmtId="0" fontId="7" fillId="10" borderId="0" xfId="0" applyFont="1" applyFill="1" applyBorder="1" applyAlignment="1" applyProtection="1">
      <alignment vertical="center"/>
      <protection locked="0"/>
    </xf>
    <xf numFmtId="0" fontId="8" fillId="10" borderId="0" xfId="0" applyFont="1" applyFill="1" applyBorder="1" applyAlignment="1" applyProtection="1">
      <alignment vertical="center"/>
      <protection locked="0"/>
    </xf>
    <xf numFmtId="0" fontId="8" fillId="10" borderId="5" xfId="0" applyFont="1" applyFill="1" applyBorder="1" applyAlignment="1" applyProtection="1">
      <alignment horizontal="center"/>
    </xf>
    <xf numFmtId="0" fontId="8" fillId="6" borderId="5" xfId="0" applyFont="1" applyFill="1" applyBorder="1" applyAlignment="1" applyProtection="1">
      <alignment horizontal="center"/>
    </xf>
    <xf numFmtId="0" fontId="8" fillId="9" borderId="0" xfId="0" applyFont="1" applyFill="1" applyBorder="1" applyAlignment="1" applyProtection="1">
      <alignment vertical="center"/>
      <protection locked="0"/>
    </xf>
    <xf numFmtId="44" fontId="8" fillId="9" borderId="0" xfId="1" applyFont="1" applyFill="1" applyBorder="1" applyAlignment="1" applyProtection="1">
      <alignment horizontal="left" vertical="center"/>
    </xf>
    <xf numFmtId="165" fontId="7" fillId="9" borderId="0" xfId="2" applyNumberFormat="1" applyFont="1" applyFill="1" applyBorder="1" applyAlignment="1" applyProtection="1">
      <alignment horizontal="left" vertical="center"/>
    </xf>
    <xf numFmtId="44" fontId="7" fillId="9" borderId="0" xfId="1" applyFont="1" applyFill="1" applyBorder="1" applyAlignment="1" applyProtection="1">
      <alignment horizontal="left" vertical="center"/>
    </xf>
    <xf numFmtId="0" fontId="8" fillId="10" borderId="0" xfId="0" applyFont="1" applyFill="1" applyBorder="1" applyAlignment="1" applyProtection="1">
      <alignment vertical="center"/>
      <protection locked="0"/>
    </xf>
    <xf numFmtId="44" fontId="8" fillId="10" borderId="0" xfId="1" applyFont="1" applyFill="1" applyBorder="1" applyAlignment="1" applyProtection="1">
      <alignment vertical="center"/>
    </xf>
    <xf numFmtId="165" fontId="7" fillId="10" borderId="0" xfId="2" applyNumberFormat="1" applyFont="1" applyFill="1" applyBorder="1" applyAlignment="1" applyProtection="1">
      <alignment vertical="center"/>
    </xf>
    <xf numFmtId="44" fontId="7" fillId="10" borderId="0" xfId="1" applyFont="1" applyFill="1" applyBorder="1" applyAlignment="1" applyProtection="1">
      <alignment vertical="center"/>
    </xf>
    <xf numFmtId="0" fontId="21" fillId="0" borderId="0" xfId="0" applyFont="1" applyAlignment="1" applyProtection="1">
      <alignment horizontal="center" vertical="center"/>
    </xf>
    <xf numFmtId="0" fontId="0" fillId="0" borderId="0" xfId="0" applyAlignment="1" applyProtection="1">
      <alignment horizontal="left" vertical="center" wrapText="1"/>
    </xf>
    <xf numFmtId="0" fontId="13" fillId="0" borderId="5" xfId="0" applyFont="1" applyFill="1" applyBorder="1" applyProtection="1"/>
    <xf numFmtId="0" fontId="15" fillId="8" borderId="5" xfId="0" applyFont="1" applyFill="1" applyBorder="1" applyAlignment="1" applyProtection="1">
      <alignment horizontal="center"/>
      <protection locked="0"/>
    </xf>
  </cellXfs>
  <cellStyles count="3">
    <cellStyle name="Currency" xfId="1" builtinId="4"/>
    <cellStyle name="Normal" xfId="0" builtinId="0"/>
    <cellStyle name="Percent" xfId="2" builtinId="5"/>
  </cellStyles>
  <dxfs count="98">
    <dxf>
      <font>
        <b val="0"/>
        <i val="0"/>
        <strike val="0"/>
        <condense val="0"/>
        <extend val="0"/>
        <outline val="0"/>
        <shadow val="0"/>
        <u val="none"/>
        <vertAlign val="baseline"/>
        <sz val="11"/>
        <color auto="1"/>
        <name val="Calibri"/>
        <family val="2"/>
        <scheme val="minor"/>
      </font>
      <fill>
        <patternFill patternType="none">
          <fgColor indexed="64"/>
          <bgColor indexed="65"/>
        </patternFill>
      </fill>
      <alignment horizontal="general" vertical="bottom" textRotation="0" wrapText="1" indent="0" justifyLastLine="0" shrinkToFit="0" readingOrder="0"/>
    </dxf>
    <dxf>
      <font>
        <b val="0"/>
        <i val="0"/>
        <strike val="0"/>
        <condense val="0"/>
        <extend val="0"/>
        <outline val="0"/>
        <shadow val="0"/>
        <u val="none"/>
        <vertAlign val="baseline"/>
        <sz val="11"/>
        <color auto="1"/>
        <name val="Calibri"/>
        <family val="2"/>
        <scheme val="minor"/>
      </font>
      <fill>
        <patternFill patternType="none">
          <fgColor indexed="64"/>
          <bgColor indexed="65"/>
        </patternFill>
      </fill>
      <alignment horizontal="general" vertical="bottom" textRotation="0" wrapText="1" indent="0" justifyLastLine="0" shrinkToFit="0" readingOrder="0"/>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auto="1"/>
        <name val="Calibri"/>
        <family val="2"/>
        <scheme val="minor"/>
      </font>
      <fill>
        <patternFill patternType="none">
          <fgColor indexed="64"/>
          <bgColor indexed="65"/>
        </patternFill>
      </fill>
    </dxf>
    <dxf>
      <font>
        <b val="0"/>
        <i val="0"/>
        <strike val="0"/>
        <condense val="0"/>
        <extend val="0"/>
        <outline val="0"/>
        <shadow val="0"/>
        <u val="none"/>
        <vertAlign val="baseline"/>
        <sz val="11"/>
        <color auto="1"/>
        <name val="Calibri"/>
        <family val="2"/>
        <scheme val="minor"/>
      </font>
      <fill>
        <patternFill patternType="none">
          <fgColor indexed="64"/>
          <bgColor indexed="65"/>
        </patternFill>
      </fill>
    </dxf>
    <dxf>
      <font>
        <b val="0"/>
        <i val="0"/>
        <strike val="0"/>
        <condense val="0"/>
        <extend val="0"/>
        <outline val="0"/>
        <shadow val="0"/>
        <u val="none"/>
        <vertAlign val="baseline"/>
        <sz val="11"/>
        <color theme="0"/>
        <name val="Calibri"/>
        <family val="2"/>
        <scheme val="minor"/>
      </font>
      <fill>
        <patternFill patternType="none">
          <fgColor indexed="64"/>
          <bgColor indexed="65"/>
        </patternFill>
      </fill>
    </dxf>
    <dxf>
      <font>
        <b val="0"/>
        <i val="0"/>
        <strike val="0"/>
        <condense val="0"/>
        <extend val="0"/>
        <outline val="0"/>
        <shadow val="0"/>
        <u val="none"/>
        <vertAlign val="baseline"/>
        <sz val="12"/>
        <color auto="1"/>
        <name val="Calibri"/>
        <family val="2"/>
        <scheme val="minor"/>
      </font>
      <numFmt numFmtId="164" formatCode="&quot;$&quot;#,##0.00"/>
      <fill>
        <patternFill patternType="solid">
          <fgColor indexed="64"/>
          <bgColor theme="7" tint="0.79998168889431442"/>
        </patternFill>
      </fill>
      <alignment horizontal="left" vertical="bottom" textRotation="0" wrapText="0" indent="2" justifyLastLine="0" shrinkToFit="0" readingOrder="0"/>
      <protection locked="0" hidden="0"/>
    </dxf>
    <dxf>
      <font>
        <b val="0"/>
        <i val="0"/>
        <strike val="0"/>
        <condense val="0"/>
        <extend val="0"/>
        <outline val="0"/>
        <shadow val="0"/>
        <u val="none"/>
        <vertAlign val="baseline"/>
        <sz val="12"/>
        <color auto="1"/>
        <name val="Calibri"/>
        <family val="2"/>
        <scheme val="minor"/>
      </font>
      <numFmt numFmtId="165" formatCode="0.0%"/>
      <fill>
        <patternFill patternType="none">
          <fgColor indexed="64"/>
          <bgColor indexed="65"/>
        </patternFill>
      </fill>
      <alignment horizontal="left" vertical="bottom" textRotation="0" wrapText="0" indent="0" justifyLastLine="0" shrinkToFit="0" readingOrder="0"/>
      <protection locked="1" hidden="0"/>
    </dxf>
    <dxf>
      <font>
        <b val="0"/>
        <i val="0"/>
        <strike val="0"/>
        <condense val="0"/>
        <extend val="0"/>
        <outline val="0"/>
        <shadow val="0"/>
        <u val="none"/>
        <vertAlign val="baseline"/>
        <sz val="12"/>
        <color auto="1"/>
        <name val="Calibri"/>
        <family val="2"/>
        <scheme val="minor"/>
      </font>
      <fill>
        <patternFill patternType="solid">
          <fgColor indexed="64"/>
          <bgColor theme="7" tint="0.79998168889431442"/>
        </patternFill>
      </fill>
      <alignment horizontal="left" vertical="bottom" textRotation="0" wrapText="0" indent="2" justifyLastLine="0" shrinkToFit="0" readingOrder="0"/>
      <protection locked="0" hidden="0"/>
    </dxf>
    <dxf>
      <font>
        <b val="0"/>
        <i val="0"/>
        <strike val="0"/>
        <condense val="0"/>
        <extend val="0"/>
        <outline val="0"/>
        <shadow val="0"/>
        <u val="none"/>
        <vertAlign val="baseline"/>
        <sz val="12"/>
        <color auto="1"/>
        <name val="Calibri"/>
        <family val="2"/>
        <scheme val="minor"/>
      </font>
      <numFmt numFmtId="165" formatCode="0.0%"/>
      <fill>
        <patternFill patternType="none">
          <fgColor indexed="64"/>
          <bgColor indexed="65"/>
        </patternFill>
      </fill>
      <alignment horizontal="left" vertical="bottom" textRotation="0" wrapText="0" indent="0" justifyLastLine="0" shrinkToFit="0" readingOrder="0"/>
      <protection locked="0" hidden="0"/>
    </dxf>
    <dxf>
      <font>
        <b val="0"/>
        <i val="0"/>
        <strike val="0"/>
        <condense val="0"/>
        <extend val="0"/>
        <outline val="0"/>
        <shadow val="0"/>
        <u val="none"/>
        <vertAlign val="baseline"/>
        <sz val="12"/>
        <color auto="1"/>
        <name val="Calibri"/>
        <family val="2"/>
        <scheme val="minor"/>
      </font>
      <fill>
        <patternFill patternType="solid">
          <fgColor indexed="64"/>
          <bgColor theme="7" tint="0.79998168889431442"/>
        </patternFill>
      </fill>
      <alignment horizontal="left" vertical="bottom" textRotation="0" wrapText="0" indent="2" justifyLastLine="0" shrinkToFit="0" readingOrder="0"/>
      <protection locked="0" hidden="0"/>
    </dxf>
    <dxf>
      <font>
        <b val="0"/>
        <i val="0"/>
        <strike val="0"/>
        <condense val="0"/>
        <extend val="0"/>
        <outline val="0"/>
        <shadow val="0"/>
        <u val="none"/>
        <vertAlign val="baseline"/>
        <sz val="12"/>
        <color auto="1"/>
        <name val="Calibri"/>
        <family val="2"/>
        <scheme val="minor"/>
      </font>
      <numFmt numFmtId="164" formatCode="&quot;$&quot;#,##0.00"/>
      <fill>
        <patternFill patternType="solid">
          <fgColor indexed="64"/>
          <bgColor theme="7" tint="0.79998168889431442"/>
        </patternFill>
      </fill>
      <alignment horizontal="left" vertical="bottom" textRotation="0" wrapText="0" indent="2" justifyLastLine="0" shrinkToFit="0" readingOrder="0"/>
      <protection locked="0" hidden="0"/>
    </dxf>
    <dxf>
      <font>
        <b val="0"/>
        <i val="0"/>
        <strike val="0"/>
        <condense val="0"/>
        <extend val="0"/>
        <outline val="0"/>
        <shadow val="0"/>
        <u val="none"/>
        <vertAlign val="baseline"/>
        <sz val="12"/>
        <color auto="1"/>
        <name val="Calibri"/>
        <family val="2"/>
        <scheme val="minor"/>
      </font>
      <numFmt numFmtId="164" formatCode="&quot;$&quot;#,##0.00"/>
      <fill>
        <patternFill patternType="solid">
          <fgColor indexed="64"/>
          <bgColor theme="7" tint="0.79998168889431442"/>
        </patternFill>
      </fill>
      <alignment horizontal="left" vertical="bottom" textRotation="0" wrapText="0" indent="2" justifyLastLine="0" shrinkToFit="0" readingOrder="0"/>
      <protection locked="0" hidden="0"/>
    </dxf>
    <dxf>
      <font>
        <b val="0"/>
        <i val="0"/>
        <strike val="0"/>
        <condense val="0"/>
        <extend val="0"/>
        <outline val="0"/>
        <shadow val="0"/>
        <u val="none"/>
        <vertAlign val="baseline"/>
        <sz val="12"/>
        <color auto="1"/>
        <name val="Calibri"/>
        <family val="2"/>
        <scheme val="minor"/>
      </font>
      <numFmt numFmtId="164" formatCode="&quot;$&quot;#,##0.00"/>
      <fill>
        <patternFill patternType="solid">
          <fgColor indexed="64"/>
          <bgColor theme="7" tint="0.79998168889431442"/>
        </patternFill>
      </fill>
      <alignment horizontal="left" vertical="bottom" textRotation="0" wrapText="0" indent="2" justifyLastLine="0" shrinkToFit="0" readingOrder="0"/>
      <protection locked="0" hidden="0"/>
    </dxf>
    <dxf>
      <font>
        <b val="0"/>
        <i val="0"/>
        <strike val="0"/>
        <condense val="0"/>
        <extend val="0"/>
        <outline val="0"/>
        <shadow val="0"/>
        <u val="none"/>
        <vertAlign val="baseline"/>
        <sz val="12"/>
        <color auto="1"/>
        <name val="Calibri"/>
        <family val="2"/>
        <scheme val="minor"/>
      </font>
      <numFmt numFmtId="164" formatCode="&quot;$&quot;#,##0.00"/>
      <fill>
        <patternFill patternType="solid">
          <fgColor indexed="64"/>
          <bgColor theme="7" tint="0.79998168889431442"/>
        </patternFill>
      </fill>
      <alignment horizontal="left" vertical="bottom" textRotation="0" wrapText="0" indent="2" justifyLastLine="0" shrinkToFit="0" readingOrder="0"/>
      <protection locked="0" hidden="0"/>
    </dxf>
    <dxf>
      <font>
        <b val="0"/>
        <i val="0"/>
        <strike val="0"/>
        <condense val="0"/>
        <extend val="0"/>
        <outline val="0"/>
        <shadow val="0"/>
        <u val="none"/>
        <vertAlign val="baseline"/>
        <sz val="12"/>
        <color auto="1"/>
        <name val="Calibri"/>
        <family val="2"/>
        <scheme val="none"/>
      </font>
      <fill>
        <patternFill patternType="none">
          <fgColor rgb="FF000000"/>
          <bgColor rgb="FFFFFFFF"/>
        </patternFill>
      </fill>
      <alignment horizontal="general" vertical="bottom" textRotation="0" wrapText="0" indent="0" justifyLastLine="0" shrinkToFit="0" readingOrder="0"/>
      <protection locked="0" hidden="0"/>
    </dxf>
    <dxf>
      <border outline="0">
        <bottom style="thin">
          <color rgb="FF000000"/>
        </bottom>
      </border>
    </dxf>
    <dxf>
      <font>
        <b/>
        <i val="0"/>
        <strike val="0"/>
        <condense val="0"/>
        <extend val="0"/>
        <outline val="0"/>
        <shadow val="0"/>
        <u val="none"/>
        <vertAlign val="baseline"/>
        <sz val="11"/>
        <color auto="1"/>
        <name val="Calibri"/>
        <family val="2"/>
        <scheme val="minor"/>
      </font>
      <numFmt numFmtId="164" formatCode="&quot;$&quot;#,##0.00"/>
      <fill>
        <patternFill patternType="none">
          <fgColor indexed="64"/>
          <bgColor indexed="65"/>
        </patternFill>
      </fill>
      <alignment horizontal="general" vertical="bottom" textRotation="0" wrapText="0" indent="0" justifyLastLine="0" shrinkToFit="0" readingOrder="0"/>
      <protection locked="1" hidden="0"/>
    </dxf>
    <dxf>
      <font>
        <b val="0"/>
        <i val="0"/>
        <strike val="0"/>
        <condense val="0"/>
        <extend val="0"/>
        <outline val="0"/>
        <shadow val="0"/>
        <u val="none"/>
        <vertAlign val="baseline"/>
        <sz val="12"/>
        <color auto="1"/>
        <name val="Calibri"/>
        <family val="2"/>
        <scheme val="minor"/>
      </font>
      <numFmt numFmtId="164" formatCode="&quot;$&quot;#,##0.00"/>
      <fill>
        <patternFill patternType="solid">
          <fgColor indexed="64"/>
          <bgColor theme="7" tint="0.79998168889431442"/>
        </patternFill>
      </fill>
      <alignment horizontal="left" vertical="bottom" textRotation="0" wrapText="0" indent="2" justifyLastLine="0" shrinkToFit="0" readingOrder="0"/>
      <protection locked="0" hidden="0"/>
    </dxf>
    <dxf>
      <font>
        <b val="0"/>
        <i val="0"/>
        <strike val="0"/>
        <condense val="0"/>
        <extend val="0"/>
        <outline val="0"/>
        <shadow val="0"/>
        <u val="none"/>
        <vertAlign val="baseline"/>
        <sz val="12"/>
        <color auto="1"/>
        <name val="Calibri"/>
        <family val="2"/>
        <scheme val="minor"/>
      </font>
      <numFmt numFmtId="165" formatCode="0.0%"/>
      <fill>
        <patternFill patternType="none">
          <fgColor indexed="64"/>
          <bgColor indexed="65"/>
        </patternFill>
      </fill>
      <alignment horizontal="left" vertical="bottom" textRotation="0" wrapText="0" indent="0" justifyLastLine="0" shrinkToFit="0" readingOrder="0"/>
      <protection locked="1" hidden="0"/>
    </dxf>
    <dxf>
      <font>
        <b val="0"/>
        <i val="0"/>
        <strike val="0"/>
        <condense val="0"/>
        <extend val="0"/>
        <outline val="0"/>
        <shadow val="0"/>
        <u val="none"/>
        <vertAlign val="baseline"/>
        <sz val="12"/>
        <color auto="1"/>
        <name val="Calibri"/>
        <family val="2"/>
        <scheme val="minor"/>
      </font>
      <numFmt numFmtId="164" formatCode="&quot;$&quot;#,##0.00"/>
      <fill>
        <patternFill patternType="solid">
          <fgColor indexed="64"/>
          <bgColor theme="7" tint="0.79998168889431442"/>
        </patternFill>
      </fill>
      <alignment horizontal="left" vertical="bottom" textRotation="0" wrapText="0" indent="2" justifyLastLine="0" shrinkToFit="0" readingOrder="0"/>
      <protection locked="0" hidden="0"/>
    </dxf>
    <dxf>
      <font>
        <b val="0"/>
        <i val="0"/>
        <strike val="0"/>
        <condense val="0"/>
        <extend val="0"/>
        <outline val="0"/>
        <shadow val="0"/>
        <u val="none"/>
        <vertAlign val="baseline"/>
        <sz val="12"/>
        <color auto="1"/>
        <name val="Calibri"/>
        <family val="2"/>
        <scheme val="minor"/>
      </font>
      <numFmt numFmtId="165" formatCode="0.0%"/>
      <fill>
        <patternFill patternType="none">
          <fgColor indexed="64"/>
          <bgColor indexed="65"/>
        </patternFill>
      </fill>
      <alignment horizontal="left" vertical="bottom" textRotation="0" wrapText="0" indent="0" justifyLastLine="0" shrinkToFit="0" readingOrder="0"/>
      <protection locked="0" hidden="0"/>
    </dxf>
    <dxf>
      <font>
        <b val="0"/>
        <i val="0"/>
        <strike val="0"/>
        <condense val="0"/>
        <extend val="0"/>
        <outline val="0"/>
        <shadow val="0"/>
        <u val="none"/>
        <vertAlign val="baseline"/>
        <sz val="12"/>
        <color auto="1"/>
        <name val="Calibri"/>
        <family val="2"/>
        <scheme val="minor"/>
      </font>
      <fill>
        <patternFill patternType="solid">
          <fgColor indexed="64"/>
          <bgColor theme="7" tint="0.79998168889431442"/>
        </patternFill>
      </fill>
      <alignment horizontal="left" vertical="bottom" textRotation="0" wrapText="0" indent="2" justifyLastLine="0" shrinkToFit="0" readingOrder="0"/>
      <protection locked="0" hidden="0"/>
    </dxf>
    <dxf>
      <font>
        <b val="0"/>
        <i val="0"/>
        <strike val="0"/>
        <condense val="0"/>
        <extend val="0"/>
        <outline val="0"/>
        <shadow val="0"/>
        <u val="none"/>
        <vertAlign val="baseline"/>
        <sz val="12"/>
        <color auto="1"/>
        <name val="Calibri"/>
        <family val="2"/>
        <scheme val="minor"/>
      </font>
      <numFmt numFmtId="164" formatCode="&quot;$&quot;#,##0.00"/>
      <fill>
        <patternFill patternType="solid">
          <fgColor indexed="64"/>
          <bgColor theme="7" tint="0.79998168889431442"/>
        </patternFill>
      </fill>
      <alignment horizontal="left" vertical="bottom" textRotation="0" wrapText="0" indent="2" justifyLastLine="0" shrinkToFit="0" readingOrder="0"/>
      <protection locked="0" hidden="0"/>
    </dxf>
    <dxf>
      <font>
        <b val="0"/>
        <i val="0"/>
        <strike val="0"/>
        <condense val="0"/>
        <extend val="0"/>
        <outline val="0"/>
        <shadow val="0"/>
        <u val="none"/>
        <vertAlign val="baseline"/>
        <sz val="12"/>
        <color auto="1"/>
        <name val="Calibri"/>
        <family val="2"/>
        <scheme val="minor"/>
      </font>
      <numFmt numFmtId="164" formatCode="&quot;$&quot;#,##0.00"/>
      <fill>
        <patternFill patternType="solid">
          <fgColor indexed="64"/>
          <bgColor theme="7" tint="0.79998168889431442"/>
        </patternFill>
      </fill>
      <alignment horizontal="left" vertical="bottom" textRotation="0" wrapText="0" indent="2" justifyLastLine="0" shrinkToFit="0" readingOrder="0"/>
      <protection locked="0" hidden="0"/>
    </dxf>
    <dxf>
      <font>
        <b val="0"/>
        <i val="0"/>
        <strike val="0"/>
        <condense val="0"/>
        <extend val="0"/>
        <outline val="0"/>
        <shadow val="0"/>
        <u val="none"/>
        <vertAlign val="baseline"/>
        <sz val="12"/>
        <color auto="1"/>
        <name val="Calibri"/>
        <family val="2"/>
        <scheme val="minor"/>
      </font>
      <numFmt numFmtId="164" formatCode="&quot;$&quot;#,##0.00"/>
      <fill>
        <patternFill patternType="solid">
          <fgColor indexed="64"/>
          <bgColor theme="7" tint="0.79998168889431442"/>
        </patternFill>
      </fill>
      <alignment horizontal="left" vertical="bottom" textRotation="0" wrapText="0" indent="2" justifyLastLine="0" shrinkToFit="0" readingOrder="0"/>
      <protection locked="0" hidden="0"/>
    </dxf>
    <dxf>
      <font>
        <b val="0"/>
        <i val="0"/>
        <strike val="0"/>
        <condense val="0"/>
        <extend val="0"/>
        <outline val="0"/>
        <shadow val="0"/>
        <u val="none"/>
        <vertAlign val="baseline"/>
        <sz val="12"/>
        <color auto="1"/>
        <name val="Calibri"/>
        <family val="2"/>
        <scheme val="minor"/>
      </font>
      <numFmt numFmtId="164" formatCode="&quot;$&quot;#,##0.00"/>
      <fill>
        <patternFill patternType="solid">
          <fgColor indexed="64"/>
          <bgColor theme="7" tint="0.79998168889431442"/>
        </patternFill>
      </fill>
      <alignment horizontal="left" vertical="bottom" textRotation="0" wrapText="0" indent="2" justifyLastLine="0" shrinkToFit="0" readingOrder="0"/>
      <protection locked="0" hidden="0"/>
    </dxf>
    <dxf>
      <font>
        <b val="0"/>
        <i val="0"/>
        <strike val="0"/>
        <condense val="0"/>
        <extend val="0"/>
        <outline val="0"/>
        <shadow val="0"/>
        <u val="none"/>
        <vertAlign val="baseline"/>
        <sz val="12"/>
        <color auto="1"/>
        <name val="Calibri"/>
        <family val="2"/>
        <scheme val="none"/>
      </font>
      <fill>
        <patternFill patternType="none">
          <fgColor rgb="FF000000"/>
          <bgColor rgb="FFFFFFFF"/>
        </patternFill>
      </fill>
      <alignment horizontal="general" vertical="bottom" textRotation="0" wrapText="0" indent="0" justifyLastLine="0" shrinkToFit="0" readingOrder="0"/>
      <protection locked="0" hidden="0"/>
    </dxf>
    <dxf>
      <border outline="0">
        <bottom style="thin">
          <color rgb="FF000000"/>
        </bottom>
      </border>
    </dxf>
    <dxf>
      <font>
        <b/>
        <i val="0"/>
        <strike val="0"/>
        <condense val="0"/>
        <extend val="0"/>
        <outline val="0"/>
        <shadow val="0"/>
        <u val="none"/>
        <vertAlign val="baseline"/>
        <sz val="11"/>
        <color auto="1"/>
        <name val="Calibri"/>
        <family val="2"/>
        <scheme val="minor"/>
      </font>
      <numFmt numFmtId="164" formatCode="&quot;$&quot;#,##0.00"/>
      <fill>
        <patternFill patternType="none">
          <fgColor indexed="64"/>
          <bgColor indexed="65"/>
        </patternFill>
      </fill>
      <alignment horizontal="general" vertical="bottom" textRotation="0" wrapText="0" indent="0" justifyLastLine="0" shrinkToFit="0" readingOrder="0"/>
      <protection locked="1" hidden="0"/>
    </dxf>
    <dxf>
      <font>
        <b val="0"/>
        <i val="0"/>
        <strike val="0"/>
        <condense val="0"/>
        <extend val="0"/>
        <outline val="0"/>
        <shadow val="0"/>
        <u val="none"/>
        <vertAlign val="baseline"/>
        <sz val="12"/>
        <color auto="1"/>
        <name val="Calibri"/>
        <family val="2"/>
        <scheme val="minor"/>
      </font>
      <numFmt numFmtId="164" formatCode="&quot;$&quot;#,##0.00"/>
      <fill>
        <patternFill patternType="solid">
          <fgColor indexed="64"/>
          <bgColor theme="7" tint="0.79998168889431442"/>
        </patternFill>
      </fill>
      <alignment horizontal="left" vertical="bottom" textRotation="0" wrapText="0" indent="2" justifyLastLine="0" shrinkToFit="0" readingOrder="0"/>
      <protection locked="0" hidden="0"/>
    </dxf>
    <dxf>
      <font>
        <b val="0"/>
        <i val="0"/>
        <strike val="0"/>
        <condense val="0"/>
        <extend val="0"/>
        <outline val="0"/>
        <shadow val="0"/>
        <u val="none"/>
        <vertAlign val="baseline"/>
        <sz val="12"/>
        <color auto="1"/>
        <name val="Calibri"/>
        <family val="2"/>
        <scheme val="minor"/>
      </font>
      <numFmt numFmtId="165" formatCode="0.0%"/>
      <fill>
        <patternFill patternType="none">
          <fgColor indexed="64"/>
          <bgColor indexed="65"/>
        </patternFill>
      </fill>
      <alignment horizontal="left" vertical="bottom" textRotation="0" wrapText="0" indent="0" justifyLastLine="0" shrinkToFit="0" readingOrder="0"/>
      <protection locked="1" hidden="0"/>
    </dxf>
    <dxf>
      <font>
        <b val="0"/>
        <i val="0"/>
        <strike val="0"/>
        <condense val="0"/>
        <extend val="0"/>
        <outline val="0"/>
        <shadow val="0"/>
        <u val="none"/>
        <vertAlign val="baseline"/>
        <sz val="12"/>
        <color auto="1"/>
        <name val="Calibri"/>
        <family val="2"/>
        <scheme val="minor"/>
      </font>
      <fill>
        <patternFill patternType="solid">
          <fgColor indexed="64"/>
          <bgColor theme="7" tint="0.79998168889431442"/>
        </patternFill>
      </fill>
      <alignment horizontal="left" vertical="bottom" textRotation="0" wrapText="0" indent="2" justifyLastLine="0" shrinkToFit="0" readingOrder="0"/>
      <protection locked="0" hidden="0"/>
    </dxf>
    <dxf>
      <font>
        <b val="0"/>
        <i val="0"/>
        <strike val="0"/>
        <condense val="0"/>
        <extend val="0"/>
        <outline val="0"/>
        <shadow val="0"/>
        <u val="none"/>
        <vertAlign val="baseline"/>
        <sz val="12"/>
        <color auto="1"/>
        <name val="Calibri"/>
        <family val="2"/>
        <scheme val="minor"/>
      </font>
      <numFmt numFmtId="165" formatCode="0.0%"/>
      <fill>
        <patternFill patternType="none">
          <fgColor indexed="64"/>
          <bgColor indexed="65"/>
        </patternFill>
      </fill>
      <alignment horizontal="left" vertical="bottom" textRotation="0" wrapText="0" indent="0" justifyLastLine="0" shrinkToFit="0" readingOrder="0"/>
      <protection locked="0" hidden="0"/>
    </dxf>
    <dxf>
      <font>
        <b val="0"/>
        <i val="0"/>
        <strike val="0"/>
        <condense val="0"/>
        <extend val="0"/>
        <outline val="0"/>
        <shadow val="0"/>
        <u val="none"/>
        <vertAlign val="baseline"/>
        <sz val="12"/>
        <color auto="1"/>
        <name val="Calibri"/>
        <family val="2"/>
        <scheme val="minor"/>
      </font>
      <fill>
        <patternFill patternType="solid">
          <fgColor indexed="64"/>
          <bgColor theme="7" tint="0.79998168889431442"/>
        </patternFill>
      </fill>
      <alignment horizontal="left" vertical="bottom" textRotation="0" wrapText="0" indent="2" justifyLastLine="0" shrinkToFit="0" readingOrder="0"/>
      <protection locked="0" hidden="0"/>
    </dxf>
    <dxf>
      <font>
        <b val="0"/>
        <i val="0"/>
        <strike val="0"/>
        <condense val="0"/>
        <extend val="0"/>
        <outline val="0"/>
        <shadow val="0"/>
        <u val="none"/>
        <vertAlign val="baseline"/>
        <sz val="12"/>
        <color auto="1"/>
        <name val="Calibri"/>
        <family val="2"/>
        <scheme val="minor"/>
      </font>
      <numFmt numFmtId="164" formatCode="&quot;$&quot;#,##0.00"/>
      <fill>
        <patternFill patternType="solid">
          <fgColor indexed="64"/>
          <bgColor theme="7" tint="0.79998168889431442"/>
        </patternFill>
      </fill>
      <alignment horizontal="left" vertical="bottom" textRotation="0" wrapText="0" indent="2" justifyLastLine="0" shrinkToFit="0" readingOrder="0"/>
      <protection locked="0" hidden="0"/>
    </dxf>
    <dxf>
      <font>
        <b val="0"/>
        <i val="0"/>
        <strike val="0"/>
        <condense val="0"/>
        <extend val="0"/>
        <outline val="0"/>
        <shadow val="0"/>
        <u val="none"/>
        <vertAlign val="baseline"/>
        <sz val="12"/>
        <color auto="1"/>
        <name val="Calibri"/>
        <family val="2"/>
        <scheme val="minor"/>
      </font>
      <numFmt numFmtId="164" formatCode="&quot;$&quot;#,##0.00"/>
      <fill>
        <patternFill patternType="solid">
          <fgColor indexed="64"/>
          <bgColor theme="7" tint="0.79998168889431442"/>
        </patternFill>
      </fill>
      <alignment horizontal="left" vertical="bottom" textRotation="0" wrapText="0" indent="2" justifyLastLine="0" shrinkToFit="0" readingOrder="0"/>
      <protection locked="0" hidden="0"/>
    </dxf>
    <dxf>
      <font>
        <b val="0"/>
        <i val="0"/>
        <strike val="0"/>
        <condense val="0"/>
        <extend val="0"/>
        <outline val="0"/>
        <shadow val="0"/>
        <u val="none"/>
        <vertAlign val="baseline"/>
        <sz val="12"/>
        <color auto="1"/>
        <name val="Calibri"/>
        <family val="2"/>
        <scheme val="minor"/>
      </font>
      <numFmt numFmtId="164" formatCode="&quot;$&quot;#,##0.00"/>
      <fill>
        <patternFill patternType="solid">
          <fgColor indexed="64"/>
          <bgColor theme="7" tint="0.79998168889431442"/>
        </patternFill>
      </fill>
      <alignment horizontal="left" vertical="bottom" textRotation="0" wrapText="0" indent="2" justifyLastLine="0" shrinkToFit="0" readingOrder="0"/>
      <protection locked="0" hidden="0"/>
    </dxf>
    <dxf>
      <font>
        <b val="0"/>
        <i val="0"/>
        <strike val="0"/>
        <condense val="0"/>
        <extend val="0"/>
        <outline val="0"/>
        <shadow val="0"/>
        <u val="none"/>
        <vertAlign val="baseline"/>
        <sz val="12"/>
        <color auto="1"/>
        <name val="Calibri"/>
        <family val="2"/>
        <scheme val="minor"/>
      </font>
      <numFmt numFmtId="164" formatCode="&quot;$&quot;#,##0.00"/>
      <fill>
        <patternFill patternType="solid">
          <fgColor indexed="64"/>
          <bgColor theme="7" tint="0.79998168889431442"/>
        </patternFill>
      </fill>
      <alignment horizontal="left" vertical="bottom" textRotation="0" wrapText="0" indent="2" justifyLastLine="0" shrinkToFit="0" readingOrder="0"/>
      <protection locked="0" hidden="0"/>
    </dxf>
    <dxf>
      <font>
        <b val="0"/>
        <i val="0"/>
        <strike val="0"/>
        <condense val="0"/>
        <extend val="0"/>
        <outline val="0"/>
        <shadow val="0"/>
        <u val="none"/>
        <vertAlign val="baseline"/>
        <sz val="12"/>
        <color auto="1"/>
        <name val="Calibri"/>
        <family val="2"/>
        <scheme val="none"/>
      </font>
      <fill>
        <patternFill patternType="none">
          <fgColor rgb="FF000000"/>
          <bgColor rgb="FFFFFFFF"/>
        </patternFill>
      </fill>
      <alignment horizontal="general" vertical="bottom" textRotation="0" wrapText="0" indent="0" justifyLastLine="0" shrinkToFit="0" readingOrder="0"/>
      <protection locked="0" hidden="0"/>
    </dxf>
    <dxf>
      <border outline="0">
        <bottom style="thin">
          <color rgb="FF000000"/>
        </bottom>
      </border>
    </dxf>
    <dxf>
      <font>
        <b/>
        <i val="0"/>
        <strike val="0"/>
        <condense val="0"/>
        <extend val="0"/>
        <outline val="0"/>
        <shadow val="0"/>
        <u val="none"/>
        <vertAlign val="baseline"/>
        <sz val="11"/>
        <color auto="1"/>
        <name val="Calibri"/>
        <family val="2"/>
        <scheme val="minor"/>
      </font>
      <numFmt numFmtId="164" formatCode="&quot;$&quot;#,##0.00"/>
      <fill>
        <patternFill patternType="none">
          <fgColor indexed="64"/>
          <bgColor indexed="65"/>
        </patternFill>
      </fill>
      <alignment horizontal="general" vertical="bottom" textRotation="0" wrapText="0" indent="0" justifyLastLine="0" shrinkToFit="0" readingOrder="0"/>
      <protection locked="1" hidden="0"/>
    </dxf>
    <dxf>
      <font>
        <b val="0"/>
        <i val="0"/>
        <strike val="0"/>
        <condense val="0"/>
        <extend val="0"/>
        <outline val="0"/>
        <shadow val="0"/>
        <u val="none"/>
        <vertAlign val="baseline"/>
        <sz val="12"/>
        <color auto="1"/>
        <name val="Calibri"/>
        <family val="2"/>
        <scheme val="minor"/>
      </font>
      <numFmt numFmtId="164" formatCode="&quot;$&quot;#,##0.00"/>
      <fill>
        <patternFill patternType="solid">
          <fgColor indexed="64"/>
          <bgColor theme="7" tint="0.79998168889431442"/>
        </patternFill>
      </fill>
      <alignment horizontal="left" vertical="bottom" textRotation="0" wrapText="0" indent="2" justifyLastLine="0" shrinkToFit="0" readingOrder="0"/>
      <protection locked="0" hidden="0"/>
    </dxf>
    <dxf>
      <font>
        <b val="0"/>
        <i val="0"/>
        <strike val="0"/>
        <condense val="0"/>
        <extend val="0"/>
        <outline val="0"/>
        <shadow val="0"/>
        <u val="none"/>
        <vertAlign val="baseline"/>
        <sz val="12"/>
        <color auto="1"/>
        <name val="Calibri"/>
        <family val="2"/>
        <scheme val="minor"/>
      </font>
      <numFmt numFmtId="165" formatCode="0.0%"/>
      <fill>
        <patternFill patternType="none">
          <fgColor indexed="64"/>
          <bgColor indexed="65"/>
        </patternFill>
      </fill>
      <alignment horizontal="left" vertical="bottom" textRotation="0" wrapText="0" indent="0" justifyLastLine="0" shrinkToFit="0" readingOrder="0"/>
      <protection locked="1" hidden="0"/>
    </dxf>
    <dxf>
      <font>
        <b val="0"/>
        <i val="0"/>
        <strike val="0"/>
        <condense val="0"/>
        <extend val="0"/>
        <outline val="0"/>
        <shadow val="0"/>
        <u val="none"/>
        <vertAlign val="baseline"/>
        <sz val="12"/>
        <color auto="1"/>
        <name val="Calibri"/>
        <family val="2"/>
        <scheme val="minor"/>
      </font>
      <numFmt numFmtId="164" formatCode="&quot;$&quot;#,##0.00"/>
      <fill>
        <patternFill patternType="solid">
          <fgColor indexed="64"/>
          <bgColor theme="7" tint="0.79998168889431442"/>
        </patternFill>
      </fill>
      <alignment horizontal="left" vertical="bottom" textRotation="0" wrapText="0" indent="2" justifyLastLine="0" shrinkToFit="0" readingOrder="0"/>
      <protection locked="0" hidden="0"/>
    </dxf>
    <dxf>
      <font>
        <b val="0"/>
        <i val="0"/>
        <strike val="0"/>
        <condense val="0"/>
        <extend val="0"/>
        <outline val="0"/>
        <shadow val="0"/>
        <u val="none"/>
        <vertAlign val="baseline"/>
        <sz val="12"/>
        <color auto="1"/>
        <name val="Calibri"/>
        <family val="2"/>
        <scheme val="minor"/>
      </font>
      <numFmt numFmtId="165" formatCode="0.0%"/>
      <fill>
        <patternFill patternType="none">
          <fgColor indexed="64"/>
          <bgColor indexed="65"/>
        </patternFill>
      </fill>
      <alignment horizontal="left" vertical="bottom" textRotation="0" wrapText="0" indent="0" justifyLastLine="0" shrinkToFit="0" readingOrder="0"/>
      <protection locked="0" hidden="0"/>
    </dxf>
    <dxf>
      <font>
        <b val="0"/>
        <i val="0"/>
        <strike val="0"/>
        <condense val="0"/>
        <extend val="0"/>
        <outline val="0"/>
        <shadow val="0"/>
        <u val="none"/>
        <vertAlign val="baseline"/>
        <sz val="12"/>
        <color auto="1"/>
        <name val="Calibri"/>
        <family val="2"/>
        <scheme val="minor"/>
      </font>
      <fill>
        <patternFill patternType="solid">
          <fgColor indexed="64"/>
          <bgColor theme="7" tint="0.79998168889431442"/>
        </patternFill>
      </fill>
      <alignment horizontal="left" vertical="bottom" textRotation="0" wrapText="0" indent="2" justifyLastLine="0" shrinkToFit="0" readingOrder="0"/>
      <protection locked="0" hidden="0"/>
    </dxf>
    <dxf>
      <font>
        <b val="0"/>
        <i val="0"/>
        <strike val="0"/>
        <condense val="0"/>
        <extend val="0"/>
        <outline val="0"/>
        <shadow val="0"/>
        <u val="none"/>
        <vertAlign val="baseline"/>
        <sz val="12"/>
        <color auto="1"/>
        <name val="Calibri"/>
        <family val="2"/>
        <scheme val="minor"/>
      </font>
      <numFmt numFmtId="164" formatCode="&quot;$&quot;#,##0.00"/>
      <fill>
        <patternFill patternType="solid">
          <fgColor indexed="64"/>
          <bgColor theme="7" tint="0.79998168889431442"/>
        </patternFill>
      </fill>
      <alignment horizontal="left" vertical="bottom" textRotation="0" wrapText="0" indent="2" justifyLastLine="0" shrinkToFit="0" readingOrder="0"/>
      <protection locked="0" hidden="0"/>
    </dxf>
    <dxf>
      <font>
        <b val="0"/>
        <i val="0"/>
        <strike val="0"/>
        <condense val="0"/>
        <extend val="0"/>
        <outline val="0"/>
        <shadow val="0"/>
        <u val="none"/>
        <vertAlign val="baseline"/>
        <sz val="12"/>
        <color auto="1"/>
        <name val="Calibri"/>
        <family val="2"/>
        <scheme val="minor"/>
      </font>
      <numFmt numFmtId="164" formatCode="&quot;$&quot;#,##0.00"/>
      <fill>
        <patternFill patternType="solid">
          <fgColor indexed="64"/>
          <bgColor theme="7" tint="0.79998168889431442"/>
        </patternFill>
      </fill>
      <alignment horizontal="left" vertical="bottom" textRotation="0" wrapText="0" indent="2" justifyLastLine="0" shrinkToFit="0" readingOrder="0"/>
      <protection locked="0" hidden="0"/>
    </dxf>
    <dxf>
      <font>
        <b val="0"/>
        <i val="0"/>
        <strike val="0"/>
        <condense val="0"/>
        <extend val="0"/>
        <outline val="0"/>
        <shadow val="0"/>
        <u val="none"/>
        <vertAlign val="baseline"/>
        <sz val="12"/>
        <color auto="1"/>
        <name val="Calibri"/>
        <family val="2"/>
        <scheme val="minor"/>
      </font>
      <numFmt numFmtId="164" formatCode="&quot;$&quot;#,##0.00"/>
      <fill>
        <patternFill patternType="solid">
          <fgColor indexed="64"/>
          <bgColor theme="7" tint="0.79998168889431442"/>
        </patternFill>
      </fill>
      <alignment horizontal="left" vertical="bottom" textRotation="0" wrapText="0" indent="2" justifyLastLine="0" shrinkToFit="0" readingOrder="0"/>
      <protection locked="0" hidden="0"/>
    </dxf>
    <dxf>
      <font>
        <b val="0"/>
        <i val="0"/>
        <strike val="0"/>
        <condense val="0"/>
        <extend val="0"/>
        <outline val="0"/>
        <shadow val="0"/>
        <u val="none"/>
        <vertAlign val="baseline"/>
        <sz val="12"/>
        <color auto="1"/>
        <name val="Calibri"/>
        <family val="2"/>
        <scheme val="minor"/>
      </font>
      <numFmt numFmtId="164" formatCode="&quot;$&quot;#,##0.00"/>
      <fill>
        <patternFill patternType="solid">
          <fgColor indexed="64"/>
          <bgColor theme="7" tint="0.79998168889431442"/>
        </patternFill>
      </fill>
      <alignment horizontal="left" vertical="bottom" textRotation="0" wrapText="0" indent="2" justifyLastLine="0" shrinkToFit="0" readingOrder="0"/>
      <protection locked="0" hidden="0"/>
    </dxf>
    <dxf>
      <font>
        <b val="0"/>
        <i val="0"/>
        <strike val="0"/>
        <condense val="0"/>
        <extend val="0"/>
        <outline val="0"/>
        <shadow val="0"/>
        <u val="none"/>
        <vertAlign val="baseline"/>
        <sz val="12"/>
        <color auto="1"/>
        <name val="Calibri"/>
        <family val="2"/>
        <scheme val="none"/>
      </font>
      <fill>
        <patternFill patternType="none">
          <fgColor rgb="FF000000"/>
          <bgColor rgb="FFFFFFFF"/>
        </patternFill>
      </fill>
      <alignment horizontal="general" vertical="bottom" textRotation="0" wrapText="0" indent="0" justifyLastLine="0" shrinkToFit="0" readingOrder="0"/>
      <protection locked="0" hidden="0"/>
    </dxf>
    <dxf>
      <border outline="0">
        <bottom style="thin">
          <color rgb="FF000000"/>
        </bottom>
      </border>
    </dxf>
    <dxf>
      <font>
        <b/>
        <i val="0"/>
        <strike val="0"/>
        <condense val="0"/>
        <extend val="0"/>
        <outline val="0"/>
        <shadow val="0"/>
        <u val="none"/>
        <vertAlign val="baseline"/>
        <sz val="11"/>
        <color auto="1"/>
        <name val="Calibri"/>
        <family val="2"/>
        <scheme val="minor"/>
      </font>
      <numFmt numFmtId="164" formatCode="&quot;$&quot;#,##0.00"/>
      <fill>
        <patternFill patternType="none">
          <fgColor indexed="64"/>
          <bgColor indexed="65"/>
        </patternFill>
      </fill>
      <alignment horizontal="general" vertical="bottom" textRotation="0" wrapText="0" indent="0" justifyLastLine="0" shrinkToFit="0" readingOrder="0"/>
      <protection locked="1" hidden="0"/>
    </dxf>
    <dxf>
      <font>
        <b val="0"/>
        <i val="0"/>
        <strike val="0"/>
        <condense val="0"/>
        <extend val="0"/>
        <outline val="0"/>
        <shadow val="0"/>
        <u val="none"/>
        <vertAlign val="baseline"/>
        <sz val="12"/>
        <color auto="1"/>
        <name val="Calibri"/>
        <family val="2"/>
        <scheme val="minor"/>
      </font>
      <numFmt numFmtId="164" formatCode="&quot;$&quot;#,##0.00"/>
      <fill>
        <patternFill patternType="solid">
          <fgColor indexed="64"/>
          <bgColor theme="7" tint="0.79998168889431442"/>
        </patternFill>
      </fill>
      <alignment horizontal="left" vertical="bottom" textRotation="0" wrapText="0" indent="2" justifyLastLine="0" shrinkToFit="0" readingOrder="0"/>
      <protection locked="0" hidden="0"/>
    </dxf>
    <dxf>
      <font>
        <b val="0"/>
        <i val="0"/>
        <strike val="0"/>
        <condense val="0"/>
        <extend val="0"/>
        <outline val="0"/>
        <shadow val="0"/>
        <u val="none"/>
        <vertAlign val="baseline"/>
        <sz val="12"/>
        <color auto="1"/>
        <name val="Calibri"/>
        <family val="2"/>
        <scheme val="minor"/>
      </font>
      <numFmt numFmtId="165" formatCode="0.0%"/>
      <fill>
        <patternFill patternType="none">
          <fgColor indexed="64"/>
          <bgColor indexed="65"/>
        </patternFill>
      </fill>
      <alignment horizontal="left" vertical="bottom" textRotation="0" wrapText="0" indent="0" justifyLastLine="0" shrinkToFit="0" readingOrder="0"/>
      <protection locked="1" hidden="0"/>
    </dxf>
    <dxf>
      <font>
        <b val="0"/>
        <i val="0"/>
        <strike val="0"/>
        <condense val="0"/>
        <extend val="0"/>
        <outline val="0"/>
        <shadow val="0"/>
        <u val="none"/>
        <vertAlign val="baseline"/>
        <sz val="12"/>
        <color auto="1"/>
        <name val="Calibri"/>
        <family val="2"/>
        <scheme val="minor"/>
      </font>
      <fill>
        <patternFill patternType="solid">
          <fgColor indexed="64"/>
          <bgColor theme="7" tint="0.79998168889431442"/>
        </patternFill>
      </fill>
      <alignment horizontal="left" vertical="bottom" textRotation="0" wrapText="0" indent="2" justifyLastLine="0" shrinkToFit="0" readingOrder="0"/>
      <protection locked="0" hidden="0"/>
    </dxf>
    <dxf>
      <font>
        <b val="0"/>
        <i val="0"/>
        <strike val="0"/>
        <condense val="0"/>
        <extend val="0"/>
        <outline val="0"/>
        <shadow val="0"/>
        <u val="none"/>
        <vertAlign val="baseline"/>
        <sz val="12"/>
        <color auto="1"/>
        <name val="Calibri"/>
        <family val="2"/>
        <scheme val="minor"/>
      </font>
      <numFmt numFmtId="164" formatCode="&quot;$&quot;#,##0.00"/>
      <fill>
        <patternFill patternType="solid">
          <fgColor indexed="64"/>
          <bgColor theme="7" tint="0.79998168889431442"/>
        </patternFill>
      </fill>
      <alignment horizontal="left" vertical="bottom" textRotation="0" wrapText="0" indent="2" justifyLastLine="0" shrinkToFit="0" readingOrder="0"/>
      <protection locked="0" hidden="0"/>
    </dxf>
    <dxf>
      <font>
        <b val="0"/>
        <i val="0"/>
        <strike val="0"/>
        <condense val="0"/>
        <extend val="0"/>
        <outline val="0"/>
        <shadow val="0"/>
        <u val="none"/>
        <vertAlign val="baseline"/>
        <sz val="12"/>
        <color auto="1"/>
        <name val="Calibri"/>
        <family val="2"/>
        <scheme val="minor"/>
      </font>
      <numFmt numFmtId="164" formatCode="&quot;$&quot;#,##0.00"/>
      <fill>
        <patternFill patternType="solid">
          <fgColor indexed="64"/>
          <bgColor theme="7" tint="0.79998168889431442"/>
        </patternFill>
      </fill>
      <alignment horizontal="left" vertical="bottom" textRotation="0" wrapText="0" indent="2" justifyLastLine="0" shrinkToFit="0" readingOrder="0"/>
      <protection locked="0" hidden="0"/>
    </dxf>
    <dxf>
      <font>
        <b val="0"/>
        <i val="0"/>
        <strike val="0"/>
        <condense val="0"/>
        <extend val="0"/>
        <outline val="0"/>
        <shadow val="0"/>
        <u val="none"/>
        <vertAlign val="baseline"/>
        <sz val="12"/>
        <color auto="1"/>
        <name val="Calibri"/>
        <family val="2"/>
        <scheme val="minor"/>
      </font>
      <numFmt numFmtId="164" formatCode="&quot;$&quot;#,##0.00"/>
      <fill>
        <patternFill patternType="solid">
          <fgColor indexed="64"/>
          <bgColor theme="7" tint="0.79998168889431442"/>
        </patternFill>
      </fill>
      <alignment horizontal="left" vertical="bottom" textRotation="0" wrapText="0" indent="2" justifyLastLine="0" shrinkToFit="0" readingOrder="0"/>
      <protection locked="0" hidden="0"/>
    </dxf>
    <dxf>
      <font>
        <b val="0"/>
        <i val="0"/>
        <strike val="0"/>
        <condense val="0"/>
        <extend val="0"/>
        <outline val="0"/>
        <shadow val="0"/>
        <u val="none"/>
        <vertAlign val="baseline"/>
        <sz val="12"/>
        <color auto="1"/>
        <name val="Calibri"/>
        <family val="2"/>
        <scheme val="minor"/>
      </font>
      <numFmt numFmtId="164" formatCode="&quot;$&quot;#,##0.00"/>
      <fill>
        <patternFill patternType="solid">
          <fgColor indexed="64"/>
          <bgColor theme="7" tint="0.79998168889431442"/>
        </patternFill>
      </fill>
      <alignment horizontal="left" vertical="bottom" textRotation="0" wrapText="0" indent="2" justifyLastLine="0" shrinkToFit="0" readingOrder="0"/>
      <protection locked="0" hidden="0"/>
    </dxf>
    <dxf>
      <font>
        <b val="0"/>
        <i val="0"/>
        <strike val="0"/>
        <condense val="0"/>
        <extend val="0"/>
        <outline val="0"/>
        <shadow val="0"/>
        <u val="none"/>
        <vertAlign val="baseline"/>
        <sz val="12"/>
        <color auto="1"/>
        <name val="Calibri"/>
        <family val="2"/>
        <scheme val="none"/>
      </font>
      <fill>
        <patternFill patternType="none">
          <fgColor rgb="FF000000"/>
          <bgColor rgb="FFFFFFFF"/>
        </patternFill>
      </fill>
      <alignment horizontal="general" vertical="bottom" textRotation="0" wrapText="0" indent="0" justifyLastLine="0" shrinkToFit="0" readingOrder="0"/>
      <protection locked="0" hidden="0"/>
    </dxf>
    <dxf>
      <border outline="0">
        <bottom style="thin">
          <color rgb="FF000000"/>
        </bottom>
      </border>
    </dxf>
    <dxf>
      <font>
        <b/>
        <i val="0"/>
        <strike val="0"/>
        <condense val="0"/>
        <extend val="0"/>
        <outline val="0"/>
        <shadow val="0"/>
        <u val="none"/>
        <vertAlign val="baseline"/>
        <sz val="11"/>
        <color auto="1"/>
        <name val="Calibri"/>
        <family val="2"/>
        <scheme val="minor"/>
      </font>
      <numFmt numFmtId="164" formatCode="&quot;$&quot;#,##0.00"/>
      <fill>
        <patternFill patternType="none">
          <fgColor indexed="64"/>
          <bgColor indexed="65"/>
        </patternFill>
      </fill>
      <alignment horizontal="general" vertical="bottom" textRotation="0" wrapText="0" indent="0" justifyLastLine="0" shrinkToFit="0" readingOrder="0"/>
      <protection locked="1" hidden="0"/>
    </dxf>
    <dxf>
      <font>
        <b val="0"/>
        <i val="0"/>
        <strike val="0"/>
        <condense val="0"/>
        <extend val="0"/>
        <outline val="0"/>
        <shadow val="0"/>
        <u val="none"/>
        <vertAlign val="baseline"/>
        <sz val="12"/>
        <color auto="1"/>
        <name val="Calibri"/>
        <family val="2"/>
        <scheme val="minor"/>
      </font>
      <numFmt numFmtId="164" formatCode="&quot;$&quot;#,##0.00"/>
      <fill>
        <patternFill patternType="solid">
          <fgColor indexed="64"/>
          <bgColor theme="7" tint="0.79998168889431442"/>
        </patternFill>
      </fill>
      <alignment horizontal="left" vertical="bottom" textRotation="0" wrapText="0" indent="2" justifyLastLine="0" shrinkToFit="0" readingOrder="0"/>
      <protection locked="0" hidden="0"/>
    </dxf>
    <dxf>
      <font>
        <b val="0"/>
        <i val="0"/>
        <strike val="0"/>
        <condense val="0"/>
        <extend val="0"/>
        <outline val="0"/>
        <shadow val="0"/>
        <u val="none"/>
        <vertAlign val="baseline"/>
        <sz val="12"/>
        <color auto="1"/>
        <name val="Calibri"/>
        <family val="2"/>
        <scheme val="minor"/>
      </font>
      <numFmt numFmtId="165" formatCode="0.0%"/>
      <fill>
        <patternFill patternType="none">
          <fgColor indexed="64"/>
          <bgColor indexed="65"/>
        </patternFill>
      </fill>
      <alignment horizontal="left" vertical="bottom" textRotation="0" wrapText="0" indent="0" justifyLastLine="0" shrinkToFit="0" readingOrder="0"/>
      <protection locked="1" hidden="0"/>
    </dxf>
    <dxf>
      <font>
        <b val="0"/>
        <i val="0"/>
        <strike val="0"/>
        <condense val="0"/>
        <extend val="0"/>
        <outline val="0"/>
        <shadow val="0"/>
        <u val="none"/>
        <vertAlign val="baseline"/>
        <sz val="12"/>
        <color auto="1"/>
        <name val="Calibri"/>
        <family val="2"/>
        <scheme val="minor"/>
      </font>
      <numFmt numFmtId="164" formatCode="&quot;$&quot;#,##0.00"/>
      <fill>
        <patternFill patternType="solid">
          <fgColor indexed="64"/>
          <bgColor theme="7" tint="0.79998168889431442"/>
        </patternFill>
      </fill>
      <alignment horizontal="left" vertical="bottom" textRotation="0" wrapText="0" indent="2" justifyLastLine="0" shrinkToFit="0" readingOrder="0"/>
      <protection locked="0" hidden="0"/>
    </dxf>
    <dxf>
      <font>
        <b val="0"/>
        <i val="0"/>
        <strike val="0"/>
        <condense val="0"/>
        <extend val="0"/>
        <outline val="0"/>
        <shadow val="0"/>
        <u val="none"/>
        <vertAlign val="baseline"/>
        <sz val="12"/>
        <color auto="1"/>
        <name val="Calibri"/>
        <family val="2"/>
        <scheme val="minor"/>
      </font>
      <numFmt numFmtId="164" formatCode="&quot;$&quot;#,##0.00"/>
      <fill>
        <patternFill patternType="solid">
          <fgColor indexed="64"/>
          <bgColor theme="7" tint="0.79998168889431442"/>
        </patternFill>
      </fill>
      <alignment horizontal="left" vertical="bottom" textRotation="0" wrapText="0" indent="2" justifyLastLine="0" shrinkToFit="0" readingOrder="0"/>
      <protection locked="0" hidden="0"/>
    </dxf>
    <dxf>
      <font>
        <b val="0"/>
        <i val="0"/>
        <strike val="0"/>
        <condense val="0"/>
        <extend val="0"/>
        <outline val="0"/>
        <shadow val="0"/>
        <u val="none"/>
        <vertAlign val="baseline"/>
        <sz val="12"/>
        <color auto="1"/>
        <name val="Calibri"/>
        <family val="2"/>
        <scheme val="minor"/>
      </font>
      <numFmt numFmtId="164" formatCode="&quot;$&quot;#,##0.00"/>
      <fill>
        <patternFill patternType="solid">
          <fgColor indexed="64"/>
          <bgColor theme="7" tint="0.79998168889431442"/>
        </patternFill>
      </fill>
      <alignment horizontal="left" vertical="bottom" textRotation="0" wrapText="0" indent="2" justifyLastLine="0" shrinkToFit="0" readingOrder="0"/>
      <protection locked="0" hidden="0"/>
    </dxf>
    <dxf>
      <font>
        <b val="0"/>
        <i val="0"/>
        <strike val="0"/>
        <condense val="0"/>
        <extend val="0"/>
        <outline val="0"/>
        <shadow val="0"/>
        <u val="none"/>
        <vertAlign val="baseline"/>
        <sz val="12"/>
        <color auto="1"/>
        <name val="Calibri"/>
        <family val="2"/>
        <scheme val="minor"/>
      </font>
      <numFmt numFmtId="164" formatCode="&quot;$&quot;#,##0.00"/>
      <fill>
        <patternFill patternType="solid">
          <fgColor indexed="64"/>
          <bgColor theme="7" tint="0.79998168889431442"/>
        </patternFill>
      </fill>
      <alignment horizontal="left" vertical="bottom" textRotation="0" wrapText="0" indent="2" justifyLastLine="0" shrinkToFit="0" readingOrder="0"/>
      <protection locked="0" hidden="0"/>
    </dxf>
    <dxf>
      <font>
        <b val="0"/>
        <i val="0"/>
        <strike val="0"/>
        <condense val="0"/>
        <extend val="0"/>
        <outline val="0"/>
        <shadow val="0"/>
        <u val="none"/>
        <vertAlign val="baseline"/>
        <sz val="12"/>
        <color auto="1"/>
        <name val="Calibri"/>
        <family val="2"/>
        <scheme val="minor"/>
      </font>
      <numFmt numFmtId="164" formatCode="&quot;$&quot;#,##0.00"/>
      <fill>
        <patternFill patternType="solid">
          <fgColor indexed="64"/>
          <bgColor theme="7" tint="0.79998168889431442"/>
        </patternFill>
      </fill>
      <alignment horizontal="left" vertical="bottom" textRotation="0" wrapText="0" indent="2" justifyLastLine="0" shrinkToFit="0" readingOrder="0"/>
      <protection locked="0" hidden="0"/>
    </dxf>
    <dxf>
      <font>
        <b val="0"/>
        <i val="0"/>
        <strike val="0"/>
        <condense val="0"/>
        <extend val="0"/>
        <outline val="0"/>
        <shadow val="0"/>
        <u val="none"/>
        <vertAlign val="baseline"/>
        <sz val="12"/>
        <color auto="1"/>
        <name val="Calibri"/>
        <family val="2"/>
        <scheme val="none"/>
      </font>
      <fill>
        <patternFill patternType="none">
          <fgColor rgb="FF000000"/>
          <bgColor rgb="FFFFFFFF"/>
        </patternFill>
      </fill>
      <alignment horizontal="general" vertical="bottom" textRotation="0" wrapText="0" indent="0" justifyLastLine="0" shrinkToFit="0" readingOrder="0"/>
      <protection locked="0" hidden="0"/>
    </dxf>
    <dxf>
      <border outline="0">
        <bottom style="thin">
          <color rgb="FF000000"/>
        </bottom>
      </border>
    </dxf>
    <dxf>
      <font>
        <b/>
        <i val="0"/>
        <strike val="0"/>
        <condense val="0"/>
        <extend val="0"/>
        <outline val="0"/>
        <shadow val="0"/>
        <u val="none"/>
        <vertAlign val="baseline"/>
        <sz val="11"/>
        <color auto="1"/>
        <name val="Calibri"/>
        <family val="2"/>
        <scheme val="minor"/>
      </font>
      <numFmt numFmtId="164" formatCode="&quot;$&quot;#,##0.00"/>
      <fill>
        <patternFill patternType="none">
          <fgColor indexed="64"/>
          <bgColor indexed="65"/>
        </patternFill>
      </fill>
      <alignment horizontal="general" vertical="bottom" textRotation="0" wrapText="0" indent="0" justifyLastLine="0" shrinkToFit="0" readingOrder="0"/>
      <protection locked="1" hidden="0"/>
    </dxf>
    <dxf>
      <font>
        <b val="0"/>
        <i val="0"/>
        <strike val="0"/>
        <condense val="0"/>
        <extend val="0"/>
        <outline val="0"/>
        <shadow val="0"/>
        <u val="none"/>
        <vertAlign val="baseline"/>
        <sz val="12"/>
        <color auto="1"/>
        <name val="Calibri"/>
        <family val="2"/>
        <scheme val="minor"/>
      </font>
      <numFmt numFmtId="164" formatCode="&quot;$&quot;#,##0.00"/>
      <fill>
        <patternFill patternType="solid">
          <fgColor indexed="64"/>
          <bgColor theme="7" tint="0.79998168889431442"/>
        </patternFill>
      </fill>
      <alignment horizontal="left" vertical="bottom" textRotation="0" wrapText="0" indent="2" justifyLastLine="0" shrinkToFit="0" readingOrder="0"/>
      <protection locked="0" hidden="0"/>
    </dxf>
    <dxf>
      <font>
        <b val="0"/>
        <i val="0"/>
        <strike val="0"/>
        <condense val="0"/>
        <extend val="0"/>
        <outline val="0"/>
        <shadow val="0"/>
        <u val="none"/>
        <vertAlign val="baseline"/>
        <sz val="12"/>
        <color auto="1"/>
        <name val="Calibri"/>
        <family val="2"/>
        <scheme val="minor"/>
      </font>
      <numFmt numFmtId="165" formatCode="0.0%"/>
      <fill>
        <patternFill patternType="none">
          <fgColor indexed="64"/>
          <bgColor indexed="65"/>
        </patternFill>
      </fill>
      <alignment horizontal="left" vertical="bottom" textRotation="0" wrapText="0" indent="0" justifyLastLine="0" shrinkToFit="0" readingOrder="0"/>
      <protection locked="1" hidden="0"/>
    </dxf>
    <dxf>
      <font>
        <b val="0"/>
        <i val="0"/>
        <strike val="0"/>
        <condense val="0"/>
        <extend val="0"/>
        <outline val="0"/>
        <shadow val="0"/>
        <u val="none"/>
        <vertAlign val="baseline"/>
        <sz val="12"/>
        <color auto="1"/>
        <name val="Calibri"/>
        <family val="2"/>
        <scheme val="minor"/>
      </font>
      <fill>
        <patternFill patternType="solid">
          <fgColor indexed="64"/>
          <bgColor theme="7" tint="0.79998168889431442"/>
        </patternFill>
      </fill>
      <alignment horizontal="left" vertical="bottom" textRotation="0" wrapText="0" indent="2" justifyLastLine="0" shrinkToFit="0" readingOrder="0"/>
      <protection locked="0" hidden="0"/>
    </dxf>
    <dxf>
      <font>
        <b val="0"/>
        <i val="0"/>
        <strike val="0"/>
        <condense val="0"/>
        <extend val="0"/>
        <outline val="0"/>
        <shadow val="0"/>
        <u val="none"/>
        <vertAlign val="baseline"/>
        <sz val="12"/>
        <color auto="1"/>
        <name val="Calibri"/>
        <family val="2"/>
        <scheme val="minor"/>
      </font>
      <numFmt numFmtId="165" formatCode="0.0%"/>
      <fill>
        <patternFill patternType="none">
          <fgColor indexed="64"/>
          <bgColor indexed="65"/>
        </patternFill>
      </fill>
      <alignment horizontal="left" vertical="bottom" textRotation="0" wrapText="0" indent="0" justifyLastLine="0" shrinkToFit="0" readingOrder="0"/>
      <protection locked="0" hidden="0"/>
    </dxf>
    <dxf>
      <font>
        <b val="0"/>
        <i val="0"/>
        <strike val="0"/>
        <condense val="0"/>
        <extend val="0"/>
        <outline val="0"/>
        <shadow val="0"/>
        <u val="none"/>
        <vertAlign val="baseline"/>
        <sz val="12"/>
        <color auto="1"/>
        <name val="Calibri"/>
        <family val="2"/>
        <scheme val="minor"/>
      </font>
      <fill>
        <patternFill patternType="solid">
          <fgColor indexed="64"/>
          <bgColor theme="7" tint="0.79998168889431442"/>
        </patternFill>
      </fill>
      <alignment horizontal="left" vertical="bottom" textRotation="0" wrapText="0" indent="2" justifyLastLine="0" shrinkToFit="0" readingOrder="0"/>
      <protection locked="0" hidden="0"/>
    </dxf>
    <dxf>
      <font>
        <b val="0"/>
        <i val="0"/>
        <strike val="0"/>
        <condense val="0"/>
        <extend val="0"/>
        <outline val="0"/>
        <shadow val="0"/>
        <u val="none"/>
        <vertAlign val="baseline"/>
        <sz val="12"/>
        <color auto="1"/>
        <name val="Calibri"/>
        <family val="2"/>
        <scheme val="minor"/>
      </font>
      <numFmt numFmtId="164" formatCode="&quot;$&quot;#,##0.00"/>
      <fill>
        <patternFill patternType="solid">
          <fgColor indexed="64"/>
          <bgColor theme="7" tint="0.79998168889431442"/>
        </patternFill>
      </fill>
      <alignment horizontal="left" vertical="bottom" textRotation="0" wrapText="0" indent="2" justifyLastLine="0" shrinkToFit="0" readingOrder="0"/>
      <protection locked="0" hidden="0"/>
    </dxf>
    <dxf>
      <font>
        <b val="0"/>
        <i val="0"/>
        <strike val="0"/>
        <condense val="0"/>
        <extend val="0"/>
        <outline val="0"/>
        <shadow val="0"/>
        <u val="none"/>
        <vertAlign val="baseline"/>
        <sz val="12"/>
        <color auto="1"/>
        <name val="Calibri"/>
        <family val="2"/>
        <scheme val="minor"/>
      </font>
      <numFmt numFmtId="164" formatCode="&quot;$&quot;#,##0.00"/>
      <fill>
        <patternFill patternType="solid">
          <fgColor indexed="64"/>
          <bgColor theme="7" tint="0.79998168889431442"/>
        </patternFill>
      </fill>
      <alignment horizontal="left" vertical="bottom" textRotation="0" wrapText="0" indent="2" justifyLastLine="0" shrinkToFit="0" readingOrder="0"/>
      <protection locked="0" hidden="0"/>
    </dxf>
    <dxf>
      <font>
        <b val="0"/>
        <i val="0"/>
        <strike val="0"/>
        <condense val="0"/>
        <extend val="0"/>
        <outline val="0"/>
        <shadow val="0"/>
        <u val="none"/>
        <vertAlign val="baseline"/>
        <sz val="12"/>
        <color auto="1"/>
        <name val="Calibri"/>
        <family val="2"/>
        <scheme val="minor"/>
      </font>
      <numFmt numFmtId="164" formatCode="&quot;$&quot;#,##0.00"/>
      <fill>
        <patternFill patternType="solid">
          <fgColor indexed="64"/>
          <bgColor theme="7" tint="0.79998168889431442"/>
        </patternFill>
      </fill>
      <alignment horizontal="left" vertical="bottom" textRotation="0" wrapText="0" indent="2" justifyLastLine="0" shrinkToFit="0" readingOrder="0"/>
      <protection locked="0" hidden="0"/>
    </dxf>
    <dxf>
      <font>
        <b val="0"/>
        <i val="0"/>
        <strike val="0"/>
        <condense val="0"/>
        <extend val="0"/>
        <outline val="0"/>
        <shadow val="0"/>
        <u val="none"/>
        <vertAlign val="baseline"/>
        <sz val="12"/>
        <color auto="1"/>
        <name val="Calibri"/>
        <family val="2"/>
        <scheme val="minor"/>
      </font>
      <numFmt numFmtId="164" formatCode="&quot;$&quot;#,##0.00"/>
      <fill>
        <patternFill patternType="solid">
          <fgColor indexed="64"/>
          <bgColor theme="7" tint="0.79998168889431442"/>
        </patternFill>
      </fill>
      <alignment horizontal="left" vertical="bottom" textRotation="0" wrapText="0" indent="2" justifyLastLine="0" shrinkToFit="0" readingOrder="0"/>
      <protection locked="0" hidden="0"/>
    </dxf>
    <dxf>
      <font>
        <b val="0"/>
        <i val="0"/>
        <strike val="0"/>
        <condense val="0"/>
        <extend val="0"/>
        <outline val="0"/>
        <shadow val="0"/>
        <u val="none"/>
        <vertAlign val="baseline"/>
        <sz val="12"/>
        <color auto="1"/>
        <name val="Calibri"/>
        <family val="2"/>
        <scheme val="none"/>
      </font>
      <fill>
        <patternFill patternType="none">
          <fgColor rgb="FF000000"/>
          <bgColor rgb="FFFFFFFF"/>
        </patternFill>
      </fill>
      <alignment horizontal="general" vertical="bottom" textRotation="0" wrapText="0" indent="0" justifyLastLine="0" shrinkToFit="0" readingOrder="0"/>
      <protection locked="0" hidden="0"/>
    </dxf>
    <dxf>
      <border outline="0">
        <bottom style="thin">
          <color rgb="FF000000"/>
        </bottom>
      </border>
    </dxf>
    <dxf>
      <font>
        <b/>
        <i val="0"/>
        <strike val="0"/>
        <condense val="0"/>
        <extend val="0"/>
        <outline val="0"/>
        <shadow val="0"/>
        <u val="none"/>
        <vertAlign val="baseline"/>
        <sz val="11"/>
        <color auto="1"/>
        <name val="Calibri"/>
        <family val="2"/>
        <scheme val="minor"/>
      </font>
      <numFmt numFmtId="164" formatCode="&quot;$&quot;#,##0.00"/>
      <fill>
        <patternFill patternType="none">
          <fgColor indexed="64"/>
          <bgColor indexed="65"/>
        </patternFill>
      </fill>
      <alignment horizontal="general" vertical="bottom" textRotation="0" wrapText="0" indent="0" justifyLastLine="0" shrinkToFit="0" readingOrder="0"/>
      <protection locked="1" hidden="0"/>
    </dxf>
    <dxf>
      <font>
        <b val="0"/>
        <i val="0"/>
        <strike val="0"/>
        <condense val="0"/>
        <extend val="0"/>
        <outline val="0"/>
        <shadow val="0"/>
        <u val="none"/>
        <vertAlign val="baseline"/>
        <sz val="12"/>
        <color auto="1"/>
        <name val="Calibri"/>
        <family val="2"/>
        <scheme val="minor"/>
      </font>
      <numFmt numFmtId="164" formatCode="&quot;$&quot;#,##0.00"/>
      <fill>
        <patternFill patternType="solid">
          <fgColor indexed="64"/>
          <bgColor theme="7" tint="0.79998168889431442"/>
        </patternFill>
      </fill>
      <alignment horizontal="left" vertical="bottom" textRotation="0" wrapText="0" indent="2" justifyLastLine="0" shrinkToFit="0" readingOrder="0"/>
      <protection locked="0" hidden="0"/>
    </dxf>
    <dxf>
      <font>
        <b val="0"/>
        <i val="0"/>
        <strike val="0"/>
        <condense val="0"/>
        <extend val="0"/>
        <outline val="0"/>
        <shadow val="0"/>
        <u val="none"/>
        <vertAlign val="baseline"/>
        <sz val="12"/>
        <color auto="1"/>
        <name val="Calibri"/>
        <family val="2"/>
        <scheme val="minor"/>
      </font>
      <numFmt numFmtId="165" formatCode="0.0%"/>
      <fill>
        <patternFill patternType="none">
          <fgColor indexed="64"/>
          <bgColor indexed="65"/>
        </patternFill>
      </fill>
      <alignment horizontal="left" vertical="bottom" textRotation="0" wrapText="0" indent="0" justifyLastLine="0" shrinkToFit="0" readingOrder="0"/>
      <protection locked="1" hidden="0"/>
    </dxf>
    <dxf>
      <font>
        <b val="0"/>
        <i val="0"/>
        <strike val="0"/>
        <condense val="0"/>
        <extend val="0"/>
        <outline val="0"/>
        <shadow val="0"/>
        <u val="none"/>
        <vertAlign val="baseline"/>
        <sz val="12"/>
        <color auto="1"/>
        <name val="Calibri"/>
        <family val="2"/>
        <scheme val="minor"/>
      </font>
      <numFmt numFmtId="164" formatCode="&quot;$&quot;#,##0.00"/>
      <fill>
        <patternFill patternType="solid">
          <fgColor indexed="64"/>
          <bgColor theme="7" tint="0.79998168889431442"/>
        </patternFill>
      </fill>
      <alignment horizontal="left" vertical="bottom" textRotation="0" wrapText="0" indent="2" justifyLastLine="0" shrinkToFit="0" readingOrder="0"/>
      <protection locked="0" hidden="0"/>
    </dxf>
    <dxf>
      <font>
        <b val="0"/>
        <i val="0"/>
        <strike val="0"/>
        <condense val="0"/>
        <extend val="0"/>
        <outline val="0"/>
        <shadow val="0"/>
        <u val="none"/>
        <vertAlign val="baseline"/>
        <sz val="12"/>
        <color auto="1"/>
        <name val="Calibri"/>
        <family val="2"/>
        <scheme val="minor"/>
      </font>
      <numFmt numFmtId="165" formatCode="0.0%"/>
      <fill>
        <patternFill patternType="none">
          <fgColor indexed="64"/>
          <bgColor indexed="65"/>
        </patternFill>
      </fill>
      <alignment horizontal="left" vertical="bottom" textRotation="0" wrapText="0" indent="0" justifyLastLine="0" shrinkToFit="0" readingOrder="0"/>
      <protection locked="0" hidden="0"/>
    </dxf>
    <dxf>
      <font>
        <b val="0"/>
        <i val="0"/>
        <strike val="0"/>
        <condense val="0"/>
        <extend val="0"/>
        <outline val="0"/>
        <shadow val="0"/>
        <u val="none"/>
        <vertAlign val="baseline"/>
        <sz val="12"/>
        <color auto="1"/>
        <name val="Calibri"/>
        <family val="2"/>
        <scheme val="minor"/>
      </font>
      <fill>
        <patternFill patternType="solid">
          <fgColor indexed="64"/>
          <bgColor theme="7" tint="0.79998168889431442"/>
        </patternFill>
      </fill>
      <alignment horizontal="left" vertical="bottom" textRotation="0" wrapText="0" indent="2" justifyLastLine="0" shrinkToFit="0" readingOrder="0"/>
      <protection locked="0" hidden="0"/>
    </dxf>
    <dxf>
      <font>
        <b val="0"/>
        <i val="0"/>
        <strike val="0"/>
        <condense val="0"/>
        <extend val="0"/>
        <outline val="0"/>
        <shadow val="0"/>
        <u val="none"/>
        <vertAlign val="baseline"/>
        <sz val="12"/>
        <color auto="1"/>
        <name val="Calibri"/>
        <family val="2"/>
        <scheme val="minor"/>
      </font>
      <numFmt numFmtId="164" formatCode="&quot;$&quot;#,##0.00"/>
      <fill>
        <patternFill patternType="solid">
          <fgColor indexed="64"/>
          <bgColor theme="7" tint="0.79998168889431442"/>
        </patternFill>
      </fill>
      <alignment horizontal="left" vertical="bottom" textRotation="0" wrapText="0" indent="2" justifyLastLine="0" shrinkToFit="0" readingOrder="0"/>
      <protection locked="0" hidden="0"/>
    </dxf>
    <dxf>
      <font>
        <b val="0"/>
        <i val="0"/>
        <strike val="0"/>
        <condense val="0"/>
        <extend val="0"/>
        <outline val="0"/>
        <shadow val="0"/>
        <u val="none"/>
        <vertAlign val="baseline"/>
        <sz val="12"/>
        <color auto="1"/>
        <name val="Calibri"/>
        <family val="2"/>
        <scheme val="minor"/>
      </font>
      <numFmt numFmtId="164" formatCode="&quot;$&quot;#,##0.00"/>
      <fill>
        <patternFill patternType="solid">
          <fgColor indexed="64"/>
          <bgColor theme="7" tint="0.79998168889431442"/>
        </patternFill>
      </fill>
      <alignment horizontal="left" vertical="bottom" textRotation="0" wrapText="0" indent="2" justifyLastLine="0" shrinkToFit="0" readingOrder="0"/>
      <protection locked="0" hidden="0"/>
    </dxf>
    <dxf>
      <font>
        <b val="0"/>
        <i val="0"/>
        <strike val="0"/>
        <condense val="0"/>
        <extend val="0"/>
        <outline val="0"/>
        <shadow val="0"/>
        <u val="none"/>
        <vertAlign val="baseline"/>
        <sz val="12"/>
        <color auto="1"/>
        <name val="Calibri"/>
        <family val="2"/>
        <scheme val="minor"/>
      </font>
      <numFmt numFmtId="164" formatCode="&quot;$&quot;#,##0.00"/>
      <fill>
        <patternFill patternType="solid">
          <fgColor indexed="64"/>
          <bgColor theme="7" tint="0.79998168889431442"/>
        </patternFill>
      </fill>
      <alignment horizontal="left" vertical="bottom" textRotation="0" wrapText="0" indent="2" justifyLastLine="0" shrinkToFit="0" readingOrder="0"/>
      <protection locked="0" hidden="0"/>
    </dxf>
    <dxf>
      <font>
        <b val="0"/>
        <i val="0"/>
        <strike val="0"/>
        <condense val="0"/>
        <extend val="0"/>
        <outline val="0"/>
        <shadow val="0"/>
        <u val="none"/>
        <vertAlign val="baseline"/>
        <sz val="12"/>
        <color auto="1"/>
        <name val="Calibri"/>
        <family val="2"/>
        <scheme val="minor"/>
      </font>
      <numFmt numFmtId="164" formatCode="&quot;$&quot;#,##0.00"/>
      <fill>
        <patternFill patternType="solid">
          <fgColor indexed="64"/>
          <bgColor theme="7" tint="0.79998168889431442"/>
        </patternFill>
      </fill>
      <alignment horizontal="left" vertical="bottom" textRotation="0" wrapText="0" indent="2" justifyLastLine="0" shrinkToFit="0" readingOrder="0"/>
      <protection locked="0" hidden="0"/>
    </dxf>
    <dxf>
      <font>
        <b val="0"/>
        <i val="0"/>
        <strike val="0"/>
        <condense val="0"/>
        <extend val="0"/>
        <outline val="0"/>
        <shadow val="0"/>
        <u val="none"/>
        <vertAlign val="baseline"/>
        <sz val="12"/>
        <color auto="1"/>
        <name val="Calibri"/>
        <family val="2"/>
        <scheme val="none"/>
      </font>
      <fill>
        <patternFill patternType="none">
          <fgColor rgb="FF000000"/>
          <bgColor rgb="FFFFFFFF"/>
        </patternFill>
      </fill>
      <alignment horizontal="general" vertical="bottom" textRotation="0" wrapText="0" indent="0" justifyLastLine="0" shrinkToFit="0" readingOrder="0"/>
      <protection locked="0" hidden="0"/>
    </dxf>
    <dxf>
      <border outline="0">
        <bottom style="thin">
          <color rgb="FF000000"/>
        </bottom>
      </border>
    </dxf>
    <dxf>
      <font>
        <b/>
        <i val="0"/>
        <strike val="0"/>
        <condense val="0"/>
        <extend val="0"/>
        <outline val="0"/>
        <shadow val="0"/>
        <u val="none"/>
        <vertAlign val="baseline"/>
        <sz val="11"/>
        <color auto="1"/>
        <name val="Calibri"/>
        <family val="2"/>
        <scheme val="minor"/>
      </font>
      <numFmt numFmtId="164" formatCode="&quot;$&quot;#,##0.00"/>
      <fill>
        <patternFill patternType="none">
          <fgColor indexed="64"/>
          <bgColor indexed="65"/>
        </patternFill>
      </fill>
      <alignment horizontal="general" vertical="bottom" textRotation="0" wrapText="0" indent="0" justifyLastLine="0" shrinkToFit="0" readingOrder="0"/>
      <protection locked="1"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67235</xdr:colOff>
      <xdr:row>0</xdr:row>
      <xdr:rowOff>22410</xdr:rowOff>
    </xdr:from>
    <xdr:to>
      <xdr:col>1</xdr:col>
      <xdr:colOff>951829</xdr:colOff>
      <xdr:row>1</xdr:row>
      <xdr:rowOff>392205</xdr:rowOff>
    </xdr:to>
    <xdr:pic>
      <xdr:nvPicPr>
        <xdr:cNvPr id="3" name="Picture 2">
          <a:extLst>
            <a:ext uri="{FF2B5EF4-FFF2-40B4-BE49-F238E27FC236}">
              <a16:creationId xmlns:a16="http://schemas.microsoft.com/office/drawing/2014/main" id="{EC0685A7-9A08-40A2-9BD0-9CB8A14F480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7235" y="22410"/>
          <a:ext cx="2442212" cy="918883"/>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C70D13EA-BF47-48EF-A10C-8EA60C15F20A}" name="Table584810" displayName="Table584810" ref="B17:J32" totalsRowShown="0" headerRowDxfId="97" dataDxfId="95" headerRowBorderDxfId="96" headerRowCellStyle="Currency" dataCellStyle="Currency">
  <autoFilter ref="B17:J32" xr:uid="{8111DAAC-32F1-47B2-A081-176B389CCF1F}">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486AE983-83AF-42DA-9CA9-9DEB4A754660}" name="Prime or Sub" dataDxfId="94" dataCellStyle="Currency"/>
    <tableColumn id="2" xr3:uid="{7D862314-9CC5-402A-9F98-13AEBBD2BAAA}" name="Firm/Org" dataDxfId="93" dataCellStyle="Currency"/>
    <tableColumn id="3" xr3:uid="{F5EF0ABA-5A38-46BA-AD0C-C57F3B7567CF}" name="Scope" dataDxfId="92" dataCellStyle="Currency"/>
    <tableColumn id="4" xr3:uid="{3EC1A8AF-C913-4321-B6F9-0EBB45D8B561}" name="Certification" dataDxfId="91" dataCellStyle="Currency"/>
    <tableColumn id="7" xr3:uid="{FFA266DD-72DB-4B43-9BE1-8F158145DD58}" name="Contract Value" dataDxfId="90" dataCellStyle="Currency"/>
    <tableColumn id="6" xr3:uid="{47992F3F-7A25-4E33-AC7A-A224817FAA92}" name="Contract % of Prof Services" dataDxfId="89" dataCellStyle="Currency">
      <calculatedColumnFormula>IFERROR($F18/$F$33,"")</calculatedColumnFormula>
    </tableColumn>
    <tableColumn id="5" xr3:uid="{7C2E0777-E2E0-46B0-A1C5-306CC7D73074}" name="Actual Spend" dataDxfId="88" dataCellStyle="Currency"/>
    <tableColumn id="8" xr3:uid="{9FBB11D3-3075-48E3-8DDD-0825D86A0104}" name="Actual % of Prof Services" dataDxfId="87" dataCellStyle="Percent">
      <calculatedColumnFormula>IFERROR($H18/$H$33,"")</calculatedColumnFormula>
    </tableColumn>
    <tableColumn id="11" xr3:uid="{318816C0-EB48-41A9-93C6-ED96ACC0E028}" name="Notes" dataDxfId="86" dataCellStyle="Currency"/>
  </tableColumns>
  <tableStyleInfo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4023B11D-2EE4-40F8-83DD-B09BBCC3F3B7}" name="Table2" displayName="Table2" ref="A3:A6" totalsRowShown="0" headerRowDxfId="2" dataDxfId="1">
  <autoFilter ref="A3:A6" xr:uid="{60C4E634-9DC8-48EC-BA9F-DFF2ACB25BCC}"/>
  <tableColumns count="1">
    <tableColumn id="1" xr3:uid="{45362B46-F862-4238-ABDA-2DF5451CC3CA}" name="Definitions" dataDxfId="0"/>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686B0D78-CE6F-475A-A7F2-06987657F616}" name="Table695911" displayName="Table695911" ref="B35:J48" totalsRowShown="0" headerRowDxfId="85" dataDxfId="83" headerRowBorderDxfId="84" headerRowCellStyle="Currency" dataCellStyle="Currency">
  <autoFilter ref="B35:J48" xr:uid="{E2A742A8-DEF9-4205-BDB4-9F216C6B283C}">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D7F5792A-2858-44C1-A283-C27A318D0823}" name="Prime or Sub" dataDxfId="82" dataCellStyle="Currency"/>
    <tableColumn id="2" xr3:uid="{3A51CA27-47C6-42DE-90FC-46E0E01B2285}" name="Firm/Org" dataDxfId="81" dataCellStyle="Currency"/>
    <tableColumn id="3" xr3:uid="{A5E8290E-E174-4E73-B7B7-862A7FDDC2A8}" name="Scope" dataDxfId="80" dataCellStyle="Currency"/>
    <tableColumn id="4" xr3:uid="{23B21E4A-8B1D-4FE6-9540-87C80185F062}" name="Certification" dataDxfId="79" dataCellStyle="Currency"/>
    <tableColumn id="7" xr3:uid="{246D3AFF-F730-4A31-8556-FB2545E0643C}" name="Contract Value" dataDxfId="78" dataCellStyle="Currency"/>
    <tableColumn id="6" xr3:uid="{2D0C660E-2AB4-4AE4-AA3F-13F6EC3536CF}" name="Contract % of Construction" dataDxfId="77" dataCellStyle="Currency">
      <calculatedColumnFormula>IFERROR($F36/$F$49,"")</calculatedColumnFormula>
    </tableColumn>
    <tableColumn id="5" xr3:uid="{68425690-7803-451B-9046-C0B43CF3C2E2}" name="Actual Spend" dataDxfId="76" dataCellStyle="Currency"/>
    <tableColumn id="8" xr3:uid="{666C57EB-3BA3-4A10-8D96-7E7A67A8998D}" name="Actual % of Construction" dataDxfId="75" dataCellStyle="Percent">
      <calculatedColumnFormula>IFERROR($H36/$H$49,"")</calculatedColumnFormula>
    </tableColumn>
    <tableColumn id="11" xr3:uid="{8FCF3575-22F3-4C2D-82EB-C1617B2ED808}" name="Notes" dataDxfId="74" dataCellStyle="Currency"/>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FAA56B21-5171-428F-B39D-4CBA577DD82E}" name="Table58481046" displayName="Table58481046" ref="B20:H35" totalsRowShown="0" headerRowDxfId="73" dataDxfId="71" headerRowBorderDxfId="72" headerRowCellStyle="Currency" dataCellStyle="Currency">
  <autoFilter ref="B20:H35" xr:uid="{8111DAAC-32F1-47B2-A081-176B389CCF1F}">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818114A8-951F-4A94-839C-FDF899900DDF}" name="Prime or Sub" dataDxfId="70" dataCellStyle="Currency"/>
    <tableColumn id="2" xr3:uid="{436D078C-31C2-47C8-87EF-E07423E68B9F}" name="Firm/Org" dataDxfId="69" dataCellStyle="Currency"/>
    <tableColumn id="3" xr3:uid="{AABFE5EB-1D7D-4BCB-B919-0ED824C5FCDD}" name="Scope" dataDxfId="68" dataCellStyle="Currency"/>
    <tableColumn id="4" xr3:uid="{807DEA49-E4C7-4114-AFF1-E2541E6A2436}" name="Certification" dataDxfId="67" dataCellStyle="Currency"/>
    <tableColumn id="5" xr3:uid="{DA7BD5CE-F55E-42AC-8EA3-76AEB68E965E}" name="Final Contract Amount" dataDxfId="66" dataCellStyle="Currency"/>
    <tableColumn id="8" xr3:uid="{99D78129-7009-47D1-9676-8B8ADE871D5B}" name="Actual % of Prof Services" dataDxfId="65" dataCellStyle="Percent">
      <calculatedColumnFormula>IFERROR($F21/$F$36,"")</calculatedColumnFormula>
    </tableColumn>
    <tableColumn id="11" xr3:uid="{292352FB-2E20-40D8-9B33-C47E35A6AC2E}" name="Notes" dataDxfId="64" dataCellStyle="Currency"/>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C7A6B72F-7794-40C9-AC8A-51E3DC9806D9}" name="Table69591157" displayName="Table69591157" ref="B38:H51" totalsRowShown="0" headerRowDxfId="63" dataDxfId="61" headerRowBorderDxfId="62" headerRowCellStyle="Currency" dataCellStyle="Currency">
  <autoFilter ref="B38:H51" xr:uid="{E2A742A8-DEF9-4205-BDB4-9F216C6B283C}">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FEE0AAD9-5799-498D-A5FF-7C1F05D32C07}" name="Prime or Sub" dataDxfId="60" dataCellStyle="Currency"/>
    <tableColumn id="2" xr3:uid="{3BC31CC1-EAC0-435C-A3AD-0571313BA56A}" name="Firm/Org" dataDxfId="59" dataCellStyle="Currency"/>
    <tableColumn id="3" xr3:uid="{A2F2B5C4-DBE4-4405-9E5F-EBBB7699F0FA}" name="Scope" dataDxfId="58" dataCellStyle="Currency"/>
    <tableColumn id="4" xr3:uid="{00A107F5-6EE8-4F93-ADE0-96DB0F3502E8}" name="Certification" dataDxfId="57" dataCellStyle="Currency"/>
    <tableColumn id="5" xr3:uid="{DDD275FA-9EF5-4AF3-B61A-E894C4E51750}" name="Final Contract Amount" dataDxfId="56" dataCellStyle="Currency"/>
    <tableColumn id="8" xr3:uid="{C889D332-54B1-453D-8003-FB146741BACE}" name="Actual % of Construction" dataDxfId="55" dataCellStyle="Percent">
      <calculatedColumnFormula>IFERROR($F39/$F$52,"")</calculatedColumnFormula>
    </tableColumn>
    <tableColumn id="11" xr3:uid="{51E6275E-7E91-407F-817E-73E6F0864646}" name="Notes" dataDxfId="54" dataCellStyle="Currency"/>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41227EA9-E685-41D2-A7AE-59E7583051A5}" name="Table584810464" displayName="Table584810464" ref="B17:J32" totalsRowShown="0" headerRowDxfId="53" dataDxfId="51" headerRowBorderDxfId="52" headerRowCellStyle="Currency" dataCellStyle="Currency">
  <autoFilter ref="B17:J32" xr:uid="{8111DAAC-32F1-47B2-A081-176B389CCF1F}">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7136D83A-50ED-4063-85A5-5D894ACC8702}" name="Prime or Sub" dataDxfId="50" dataCellStyle="Currency"/>
    <tableColumn id="2" xr3:uid="{78D8AE96-4ED3-4C6A-BFAE-787C6FAC9F86}" name="Firm/Org" dataDxfId="49" dataCellStyle="Currency"/>
    <tableColumn id="3" xr3:uid="{819FE99A-46E8-4500-AA45-0FA3022A8C6B}" name="Scope" dataDxfId="48" dataCellStyle="Currency"/>
    <tableColumn id="4" xr3:uid="{FBFF1783-44BB-4808-95CF-994D27EC514B}" name="Certification" dataDxfId="47" dataCellStyle="Currency"/>
    <tableColumn id="7" xr3:uid="{0341E648-16C0-4BCD-AADB-4B4DC79B6260}" name="Contract Value" dataDxfId="46" dataCellStyle="Currency"/>
    <tableColumn id="6" xr3:uid="{96052A21-E893-46C1-85F4-06CFE158DA59}" name="Contract % of Prof Services" dataDxfId="45" dataCellStyle="Currency">
      <calculatedColumnFormula>IFERROR($F18/$F$33,"")</calculatedColumnFormula>
    </tableColumn>
    <tableColumn id="5" xr3:uid="{35BDD36C-9812-4562-9FC3-8183902D8DE0}" name="Actual Spend" dataDxfId="44" dataCellStyle="Currency"/>
    <tableColumn id="8" xr3:uid="{1BA26186-E507-4F2C-B009-D874809FF739}" name="Actual % of Prof Services" dataDxfId="43" dataCellStyle="Percent">
      <calculatedColumnFormula>IFERROR($H18/$H$33,"")</calculatedColumnFormula>
    </tableColumn>
    <tableColumn id="11" xr3:uid="{F2DB1CC2-ABED-4C7D-9AE3-7A503F98D1F6}" name="Notes" dataDxfId="42" dataCellStyle="Currency"/>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3F4E2D73-19DD-40EE-9E7C-9F2062895BD9}" name="Table695911575" displayName="Table695911575" ref="B35:J48" totalsRowShown="0" headerRowDxfId="41" dataDxfId="39" headerRowBorderDxfId="40" headerRowCellStyle="Currency" dataCellStyle="Currency">
  <autoFilter ref="B35:J48" xr:uid="{E2A742A8-DEF9-4205-BDB4-9F216C6B283C}">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9E9357EE-949A-4024-BF11-B2ACEE96CA39}" name="Prime or Sub" dataDxfId="38" dataCellStyle="Currency"/>
    <tableColumn id="2" xr3:uid="{17652EA2-7A69-4492-9E54-9E1CBE3FF135}" name="Firm/Org" dataDxfId="37" dataCellStyle="Currency"/>
    <tableColumn id="3" xr3:uid="{FA2BF8A6-A4F6-47F3-B324-60B622C80407}" name="Scope" dataDxfId="36" dataCellStyle="Currency"/>
    <tableColumn id="4" xr3:uid="{71E0F8F5-0805-4F10-A55E-DF9D55FEA415}" name="Certification" dataDxfId="35" dataCellStyle="Currency"/>
    <tableColumn id="7" xr3:uid="{FA1B33CD-F8F0-4D84-974C-0EAFDE3622CD}" name="Contract Value" dataDxfId="34" dataCellStyle="Currency"/>
    <tableColumn id="6" xr3:uid="{05FB7A34-47D9-49EB-916B-0893F0F1EC07}" name="Contract % of Construction" dataDxfId="33" dataCellStyle="Currency">
      <calculatedColumnFormula>IFERROR($F36/$F$49,"")</calculatedColumnFormula>
    </tableColumn>
    <tableColumn id="5" xr3:uid="{B365F80F-5663-48BE-A283-4B107612D0E7}" name="Actual Spend" dataDxfId="32" dataCellStyle="Currency"/>
    <tableColumn id="8" xr3:uid="{7416BC36-1D5E-48B3-A9CA-E388E6DA7788}" name="Actual % of Construction" dataDxfId="31" dataCellStyle="Percent">
      <calculatedColumnFormula>IFERROR($H36/$H$49,"")</calculatedColumnFormula>
    </tableColumn>
    <tableColumn id="11" xr3:uid="{8C69A7E4-C5BF-43CD-9A1F-28A217303BDE}" name="Notes" dataDxfId="30" dataCellStyle="Currency"/>
  </tableColumns>
  <tableStyleInfo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DC0AC609-ACD2-4E52-A934-CE54E9C8AB62}" name="Table5848104648" displayName="Table5848104648" ref="B17:J32" totalsRowShown="0" headerRowDxfId="29" dataDxfId="27" headerRowBorderDxfId="28" headerRowCellStyle="Currency" dataCellStyle="Currency">
  <autoFilter ref="B17:J32" xr:uid="{8111DAAC-32F1-47B2-A081-176B389CCF1F}">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3F573F60-67D5-4563-99B7-5EF139EBD259}" name="Prime or Sub" dataDxfId="26" dataCellStyle="Currency"/>
    <tableColumn id="2" xr3:uid="{468F508A-A33E-4E46-83DE-BE7A187A8938}" name="Firm/Org" dataDxfId="25" dataCellStyle="Currency"/>
    <tableColumn id="3" xr3:uid="{C515760B-AAEB-4DCE-8449-3C0A67098FAF}" name="Scope" dataDxfId="24" dataCellStyle="Currency"/>
    <tableColumn id="4" xr3:uid="{48CF1336-0887-40A5-BFA4-8FB70B627245}" name="Certification" dataDxfId="23" dataCellStyle="Currency"/>
    <tableColumn id="7" xr3:uid="{DD6C1557-7352-47B1-A40A-932878681004}" name="Contract Value" dataDxfId="22" dataCellStyle="Currency"/>
    <tableColumn id="6" xr3:uid="{4A7B262E-419D-4D75-8C8D-A715F005D0B1}" name="Contract % of Prof Services" dataDxfId="21" dataCellStyle="Currency">
      <calculatedColumnFormula>IFERROR($F18/$F$33,"")</calculatedColumnFormula>
    </tableColumn>
    <tableColumn id="5" xr3:uid="{BDFEE8D3-50FB-4D09-88F9-287B9E377EC8}" name="Actual Spend" dataDxfId="20" dataCellStyle="Currency"/>
    <tableColumn id="8" xr3:uid="{98CDFEDB-EAB4-446F-9536-63951E0BF7D8}" name="Actual % of Prof Services" dataDxfId="19" dataCellStyle="Percent">
      <calculatedColumnFormula>IFERROR($H18/$H$33,"")</calculatedColumnFormula>
    </tableColumn>
    <tableColumn id="11" xr3:uid="{E4D324D1-2842-4678-AA09-9F817B6658BF}" name="Notes" dataDxfId="18" dataCellStyle="Currency"/>
  </tableColumns>
  <tableStyleInfo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C77FFC96-4C90-4C95-A373-197A6CC066A2}" name="Table6959115759" displayName="Table6959115759" ref="B35:J48" totalsRowShown="0" headerRowDxfId="17" dataDxfId="15" headerRowBorderDxfId="16" headerRowCellStyle="Currency" dataCellStyle="Currency">
  <autoFilter ref="B35:J48" xr:uid="{E2A742A8-DEF9-4205-BDB4-9F216C6B283C}">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25413641-AA55-4E9A-A1B9-84563DDA955C}" name="Prime or Sub" dataDxfId="14" dataCellStyle="Currency"/>
    <tableColumn id="2" xr3:uid="{27608989-A33D-4F54-A435-960DFABFBD15}" name="Firm/Org" dataDxfId="13" dataCellStyle="Currency"/>
    <tableColumn id="3" xr3:uid="{67655C98-579A-425C-862D-9A89393EE027}" name="Scope" dataDxfId="12" dataCellStyle="Currency"/>
    <tableColumn id="4" xr3:uid="{F5BC701D-37B3-45E4-8FAB-30643FA02E55}" name="Certification" dataDxfId="11" dataCellStyle="Currency"/>
    <tableColumn id="7" xr3:uid="{E733940E-1BFD-4103-97B2-70DDFA1F041D}" name="Contract Value" dataDxfId="10" dataCellStyle="Currency"/>
    <tableColumn id="6" xr3:uid="{9F1DA9D0-1716-498B-8428-1FEDE5C63444}" name="Contract % of Construction" dataDxfId="9" dataCellStyle="Currency">
      <calculatedColumnFormula>IFERROR($F36/$F$49,"")</calculatedColumnFormula>
    </tableColumn>
    <tableColumn id="5" xr3:uid="{B8EAFC07-F0A2-41A0-AB11-4AB38A269CF0}" name="Actual Spend" dataDxfId="8" dataCellStyle="Currency"/>
    <tableColumn id="8" xr3:uid="{D7D3502B-693F-4BB6-9FE3-C8AF0EB905DB}" name="Actual % of Construction" dataDxfId="7" dataCellStyle="Percent">
      <calculatedColumnFormula>IFERROR($H36/$H$49,"")</calculatedColumnFormula>
    </tableColumn>
    <tableColumn id="11" xr3:uid="{95EB6E26-BEBA-441D-BD5A-33AD63E1DAB5}" name="Notes" dataDxfId="6" dataCellStyle="Currency"/>
  </tableColumns>
  <tableStyleInfo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655D8C9-C817-404B-93A7-DC74F7619A80}" name="Certifications" displayName="Certifications" ref="A8:A17" totalsRowShown="0" headerRowDxfId="5" dataDxfId="4">
  <autoFilter ref="A8:A17" xr:uid="{F924ADEB-F40D-4723-81DD-4921BD8C8CBD}"/>
  <tableColumns count="1">
    <tableColumn id="1" xr3:uid="{94EBBCD0-8B66-43AF-9D09-4EA33425D498}" name="Certifications" dataDxfId="3"/>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table" Target="../tables/table4.xml"/></Relationships>
</file>

<file path=xl/worksheets/_rels/sheet3.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table" Target="../tables/table5.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8.xml"/><Relationship Id="rId2" Type="http://schemas.openxmlformats.org/officeDocument/2006/relationships/table" Target="../tables/table7.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table" Target="../tables/table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F3CF8E-1D2A-4FE2-BDAF-76B9EFEE5750}">
  <sheetPr>
    <pageSetUpPr fitToPage="1"/>
  </sheetPr>
  <dimension ref="A1:L50"/>
  <sheetViews>
    <sheetView zoomScale="85" zoomScaleNormal="85" workbookViewId="0">
      <selection activeCell="D14" sqref="D14"/>
    </sheetView>
  </sheetViews>
  <sheetFormatPr defaultRowHeight="15" x14ac:dyDescent="0.25"/>
  <cols>
    <col min="1" max="1" width="20.5703125" style="10" customWidth="1"/>
    <col min="2" max="2" width="27.140625" style="10" customWidth="1"/>
    <col min="3" max="3" width="33.28515625" style="10" customWidth="1"/>
    <col min="4" max="4" width="24" style="10" bestFit="1" customWidth="1"/>
    <col min="5" max="5" width="22.28515625" style="10" bestFit="1" customWidth="1"/>
    <col min="6" max="6" width="25.140625" style="10" bestFit="1" customWidth="1"/>
    <col min="7" max="7" width="30.42578125" style="10" bestFit="1" customWidth="1"/>
    <col min="8" max="8" width="24.42578125" style="10" customWidth="1"/>
    <col min="9" max="9" width="31.85546875" style="10" bestFit="1" customWidth="1"/>
    <col min="10" max="10" width="18.42578125" style="10" bestFit="1" customWidth="1"/>
    <col min="11" max="11" width="22.85546875" style="10" bestFit="1" customWidth="1"/>
    <col min="12" max="12" width="18.42578125" style="10" bestFit="1" customWidth="1"/>
    <col min="13" max="16384" width="9.140625" style="10"/>
  </cols>
  <sheetData>
    <row r="1" spans="1:12" s="9" customFormat="1" ht="15.75" x14ac:dyDescent="0.25">
      <c r="A1" s="7" t="s">
        <v>4</v>
      </c>
      <c r="B1" s="5" t="s">
        <v>23</v>
      </c>
      <c r="C1" s="8"/>
    </row>
    <row r="2" spans="1:12" s="9" customFormat="1" ht="15.75" x14ac:dyDescent="0.25">
      <c r="A2" s="7" t="s">
        <v>44</v>
      </c>
      <c r="B2" s="5" t="s">
        <v>24</v>
      </c>
      <c r="C2" s="8"/>
    </row>
    <row r="3" spans="1:12" s="9" customFormat="1" ht="15.75" x14ac:dyDescent="0.25">
      <c r="A3" s="7"/>
      <c r="B3" s="5"/>
      <c r="C3" s="8"/>
    </row>
    <row r="4" spans="1:12" s="9" customFormat="1" ht="18.75" x14ac:dyDescent="0.25">
      <c r="A4" s="40" t="s">
        <v>40</v>
      </c>
      <c r="B4" s="41"/>
      <c r="C4" s="42"/>
      <c r="D4" s="39"/>
      <c r="E4" s="39"/>
      <c r="F4" s="39"/>
      <c r="G4" s="39"/>
      <c r="H4" s="39"/>
      <c r="I4" s="39"/>
      <c r="J4" s="39"/>
      <c r="K4" s="39"/>
      <c r="L4" s="39"/>
    </row>
    <row r="5" spans="1:12" s="9" customFormat="1" x14ac:dyDescent="0.25"/>
    <row r="6" spans="1:12" s="9" customFormat="1" ht="18.75" customHeight="1" x14ac:dyDescent="0.3">
      <c r="A6" s="71" t="s">
        <v>14</v>
      </c>
      <c r="B6" s="72"/>
      <c r="C6" s="72"/>
      <c r="D6" s="73"/>
      <c r="E6" s="74" t="s">
        <v>5</v>
      </c>
      <c r="F6" s="75"/>
      <c r="G6" s="75"/>
      <c r="H6" s="76"/>
      <c r="I6" s="77" t="s">
        <v>15</v>
      </c>
      <c r="J6" s="78"/>
      <c r="K6" s="78"/>
      <c r="L6" s="79"/>
    </row>
    <row r="7" spans="1:12" s="9" customFormat="1" ht="15" customHeight="1" x14ac:dyDescent="0.25">
      <c r="A7" s="53"/>
      <c r="B7" s="51" t="s">
        <v>41</v>
      </c>
      <c r="C7" s="51" t="s">
        <v>60</v>
      </c>
      <c r="D7" s="51" t="s">
        <v>42</v>
      </c>
      <c r="E7" s="51"/>
      <c r="F7" s="51" t="s">
        <v>41</v>
      </c>
      <c r="G7" s="51" t="s">
        <v>60</v>
      </c>
      <c r="H7" s="51" t="s">
        <v>42</v>
      </c>
      <c r="I7" s="51"/>
      <c r="J7" s="51" t="s">
        <v>41</v>
      </c>
      <c r="K7" s="51" t="s">
        <v>60</v>
      </c>
      <c r="L7" s="51" t="s">
        <v>42</v>
      </c>
    </row>
    <row r="8" spans="1:12" s="9" customFormat="1" ht="15.75" customHeight="1" x14ac:dyDescent="0.25">
      <c r="A8" s="68" t="s">
        <v>0</v>
      </c>
      <c r="B8" s="66">
        <v>0.25</v>
      </c>
      <c r="C8" s="49">
        <f>SUMIF(SAMPLE!$E$18:$E$32,"MBE",SAMPLE!$F$18:$F$32)</f>
        <v>111500</v>
      </c>
      <c r="D8" s="49">
        <f>SUMIF(SAMPLE!$E$18:$E$32,"MBE",SAMPLE!$H$18:$H$32)</f>
        <v>150350</v>
      </c>
      <c r="E8" s="68" t="s">
        <v>0</v>
      </c>
      <c r="F8" s="66">
        <v>0.35</v>
      </c>
      <c r="G8" s="49">
        <f>SUMIF(SAMPLE!$E$36:$E$48,"MBE",SAMPLE!$F$36:$F$48)</f>
        <v>21100</v>
      </c>
      <c r="H8" s="49">
        <f>SUMIF(SAMPLE!$E$36:$E$48,"MBE",SAMPLE!$H$36:$H$48)</f>
        <v>21650</v>
      </c>
      <c r="I8" s="68" t="s">
        <v>0</v>
      </c>
      <c r="J8" s="69"/>
      <c r="K8" s="49">
        <f>SUM(C8+G8)</f>
        <v>132600</v>
      </c>
      <c r="L8" s="49">
        <f>SUM(D8+H8)</f>
        <v>172000</v>
      </c>
    </row>
    <row r="9" spans="1:12" s="9" customFormat="1" ht="15.75" customHeight="1" x14ac:dyDescent="0.25">
      <c r="A9" s="68"/>
      <c r="B9" s="67"/>
      <c r="C9" s="50">
        <f>AVERAGE(C8/C12)</f>
        <v>0.14250913208743288</v>
      </c>
      <c r="D9" s="50">
        <f>AVERAGE(D8/D12)</f>
        <v>0.14099339623880069</v>
      </c>
      <c r="E9" s="68"/>
      <c r="F9" s="67"/>
      <c r="G9" s="50">
        <f>AVERAGE(G8/G12)</f>
        <v>0.10132052821128451</v>
      </c>
      <c r="H9" s="50">
        <f>AVERAGE(H8/H12)</f>
        <v>9.1051316774470301E-2</v>
      </c>
      <c r="I9" s="68"/>
      <c r="J9" s="70"/>
      <c r="K9" s="50">
        <f>AVERAGE(K8/K12)</f>
        <v>0.13385070094967375</v>
      </c>
      <c r="L9" s="50">
        <f>AVERAGE(L8/L12)</f>
        <v>0.13188768077046942</v>
      </c>
    </row>
    <row r="10" spans="1:12" s="9" customFormat="1" ht="15.75" customHeight="1" x14ac:dyDescent="0.25">
      <c r="A10" s="68" t="s">
        <v>1</v>
      </c>
      <c r="B10" s="66">
        <v>0.2</v>
      </c>
      <c r="C10" s="49">
        <f>SUMIF(SAMPLE!$E$18:$E$32,"WBE",SAMPLE!$F$18:$F$32)</f>
        <v>64765</v>
      </c>
      <c r="D10" s="49">
        <f>SUMIF(SAMPLE!$E$18:$E$32,"WBE",SAMPLE!$H$18:$H$32)</f>
        <v>214396</v>
      </c>
      <c r="E10" s="68" t="s">
        <v>1</v>
      </c>
      <c r="F10" s="66">
        <v>0.15</v>
      </c>
      <c r="G10" s="49">
        <f>SUMIF(SAMPLE!$E$36:$E$48,"WBE",SAMPLE!$F$36:$F$48)</f>
        <v>187150</v>
      </c>
      <c r="H10" s="49">
        <f>SUMIF(SAMPLE!$E$36:$E$48,"WBE",SAMPLE!$H$36:$H$48)</f>
        <v>216128</v>
      </c>
      <c r="I10" s="68" t="s">
        <v>1</v>
      </c>
      <c r="J10" s="69"/>
      <c r="K10" s="49">
        <f>SUM(C10+G10)</f>
        <v>251915</v>
      </c>
      <c r="L10" s="49">
        <f>SUM(D10+H10)</f>
        <v>430524</v>
      </c>
    </row>
    <row r="11" spans="1:12" s="9" customFormat="1" ht="15.75" customHeight="1" x14ac:dyDescent="0.25">
      <c r="A11" s="68"/>
      <c r="B11" s="67"/>
      <c r="C11" s="50">
        <f>AVERAGE(C10/C12)</f>
        <v>8.2776716947467174E-2</v>
      </c>
      <c r="D11" s="50">
        <f>AVERAGE(D10/D12)</f>
        <v>0.201053675956195</v>
      </c>
      <c r="E11" s="68"/>
      <c r="F11" s="67"/>
      <c r="G11" s="50">
        <f>AVERAGE(G10/G12)</f>
        <v>0.89867947178871543</v>
      </c>
      <c r="H11" s="50">
        <f>AVERAGE(H10/H12)</f>
        <v>0.90894868322552969</v>
      </c>
      <c r="I11" s="68"/>
      <c r="J11" s="70"/>
      <c r="K11" s="50">
        <f>AVERAGE(K10/K12)</f>
        <v>0.25429109600103367</v>
      </c>
      <c r="L11" s="50">
        <f>AVERAGE(L10/L12)</f>
        <v>0.33012099927921851</v>
      </c>
    </row>
    <row r="12" spans="1:12" s="9" customFormat="1" ht="15.75" x14ac:dyDescent="0.25">
      <c r="A12" s="52" t="s">
        <v>22</v>
      </c>
      <c r="B12" s="65">
        <v>0.45</v>
      </c>
      <c r="C12" s="49">
        <f>F33</f>
        <v>782406</v>
      </c>
      <c r="D12" s="49">
        <f>H33</f>
        <v>1066362</v>
      </c>
      <c r="E12" s="52" t="s">
        <v>20</v>
      </c>
      <c r="F12" s="65">
        <v>0.5</v>
      </c>
      <c r="G12" s="49">
        <f>F49</f>
        <v>208250</v>
      </c>
      <c r="H12" s="49">
        <f>H49</f>
        <v>237778</v>
      </c>
      <c r="I12" s="52" t="s">
        <v>21</v>
      </c>
      <c r="J12" s="63"/>
      <c r="K12" s="49">
        <f>SUM(C12+G12)</f>
        <v>990656</v>
      </c>
      <c r="L12" s="49">
        <f>SUM(D12+H12)</f>
        <v>1304140</v>
      </c>
    </row>
    <row r="13" spans="1:12" s="9" customFormat="1" ht="15" customHeight="1" x14ac:dyDescent="0.25">
      <c r="A13" s="13"/>
      <c r="B13" s="12"/>
      <c r="C13" s="12"/>
      <c r="D13" s="12"/>
      <c r="E13" s="11"/>
      <c r="F13" s="11"/>
      <c r="G13" s="13"/>
      <c r="H13" s="61"/>
      <c r="I13" s="12"/>
      <c r="J13" s="11"/>
      <c r="K13" s="55"/>
    </row>
    <row r="14" spans="1:12" s="9" customFormat="1" ht="18.75" x14ac:dyDescent="0.25">
      <c r="A14" s="43" t="s">
        <v>43</v>
      </c>
      <c r="B14" s="43"/>
      <c r="C14" s="43"/>
      <c r="D14" s="36"/>
      <c r="E14" s="37"/>
      <c r="F14" s="37"/>
      <c r="G14" s="38"/>
      <c r="H14" s="36"/>
      <c r="I14" s="36"/>
      <c r="J14" s="37"/>
      <c r="K14" s="37"/>
      <c r="L14" s="39"/>
    </row>
    <row r="15" spans="1:12" s="9" customFormat="1" x14ac:dyDescent="0.25">
      <c r="A15" s="13"/>
      <c r="B15" s="12"/>
      <c r="C15" s="12"/>
      <c r="D15" s="12"/>
      <c r="E15" s="11"/>
      <c r="F15" s="11"/>
      <c r="G15" s="13"/>
      <c r="H15" s="12"/>
      <c r="I15" s="12"/>
      <c r="J15" s="11"/>
      <c r="K15" s="11"/>
    </row>
    <row r="16" spans="1:12" s="20" customFormat="1" ht="18.75" x14ac:dyDescent="0.25">
      <c r="A16" s="16"/>
      <c r="B16" s="16"/>
      <c r="C16" s="17"/>
      <c r="D16" s="17"/>
      <c r="E16" s="17"/>
      <c r="F16" s="17"/>
      <c r="G16" s="18"/>
      <c r="H16" s="18"/>
      <c r="I16" s="19"/>
      <c r="J16" s="18"/>
      <c r="K16" s="19"/>
    </row>
    <row r="17" spans="1:10" s="20" customFormat="1" x14ac:dyDescent="0.25">
      <c r="A17" s="28"/>
      <c r="B17" s="14" t="s">
        <v>47</v>
      </c>
      <c r="C17" s="14" t="s">
        <v>7</v>
      </c>
      <c r="D17" s="14" t="s">
        <v>6</v>
      </c>
      <c r="E17" s="14" t="s">
        <v>8</v>
      </c>
      <c r="F17" s="15" t="s">
        <v>60</v>
      </c>
      <c r="G17" s="15" t="s">
        <v>61</v>
      </c>
      <c r="H17" s="15" t="s">
        <v>42</v>
      </c>
      <c r="I17" s="21" t="s">
        <v>62</v>
      </c>
      <c r="J17" s="15" t="s">
        <v>19</v>
      </c>
    </row>
    <row r="18" spans="1:10" s="20" customFormat="1" ht="15.75" x14ac:dyDescent="0.25">
      <c r="A18" s="30"/>
      <c r="B18" s="60" t="s">
        <v>39</v>
      </c>
      <c r="C18" s="60" t="s">
        <v>48</v>
      </c>
      <c r="D18" s="60" t="s">
        <v>32</v>
      </c>
      <c r="E18" s="60" t="s">
        <v>3</v>
      </c>
      <c r="F18" s="59">
        <v>440000</v>
      </c>
      <c r="G18" s="44">
        <f t="shared" ref="G18:G32" si="0">IFERROR($F18/$F$33,"")</f>
        <v>0.5623678755019772</v>
      </c>
      <c r="H18" s="58">
        <v>499500</v>
      </c>
      <c r="I18" s="44">
        <f t="shared" ref="I18:I32" si="1">IFERROR($H18/$H$33,"")</f>
        <v>0.46841504104609877</v>
      </c>
      <c r="J18" s="60" t="s">
        <v>30</v>
      </c>
    </row>
    <row r="19" spans="1:10" s="20" customFormat="1" ht="15.75" x14ac:dyDescent="0.25">
      <c r="A19" s="30"/>
      <c r="B19" s="60" t="s">
        <v>31</v>
      </c>
      <c r="C19" s="60" t="s">
        <v>49</v>
      </c>
      <c r="D19" s="60" t="s">
        <v>33</v>
      </c>
      <c r="E19" s="60" t="s">
        <v>1</v>
      </c>
      <c r="F19" s="59">
        <v>47500</v>
      </c>
      <c r="G19" s="44">
        <f t="shared" si="0"/>
        <v>6.0710168378054361E-2</v>
      </c>
      <c r="H19" s="58">
        <v>70850</v>
      </c>
      <c r="I19" s="44">
        <f t="shared" si="1"/>
        <v>6.6440852168400594E-2</v>
      </c>
      <c r="J19" s="58"/>
    </row>
    <row r="20" spans="1:10" s="20" customFormat="1" ht="15.75" x14ac:dyDescent="0.25">
      <c r="A20" s="30"/>
      <c r="B20" s="60" t="s">
        <v>31</v>
      </c>
      <c r="C20" s="60" t="s">
        <v>50</v>
      </c>
      <c r="D20" s="60" t="s">
        <v>34</v>
      </c>
      <c r="E20" s="60" t="s">
        <v>0</v>
      </c>
      <c r="F20" s="59">
        <v>111500</v>
      </c>
      <c r="G20" s="44">
        <f t="shared" si="0"/>
        <v>0.14250913208743288</v>
      </c>
      <c r="H20" s="58">
        <v>150350</v>
      </c>
      <c r="I20" s="44">
        <f t="shared" si="1"/>
        <v>0.14099339623880069</v>
      </c>
      <c r="J20" s="58"/>
    </row>
    <row r="21" spans="1:10" s="20" customFormat="1" ht="15.75" x14ac:dyDescent="0.25">
      <c r="A21" s="30"/>
      <c r="B21" s="60" t="s">
        <v>31</v>
      </c>
      <c r="C21" s="60" t="s">
        <v>51</v>
      </c>
      <c r="D21" s="60" t="s">
        <v>35</v>
      </c>
      <c r="E21" s="60" t="s">
        <v>1</v>
      </c>
      <c r="F21" s="59">
        <v>17265</v>
      </c>
      <c r="G21" s="44">
        <f t="shared" si="0"/>
        <v>2.206654856941281E-2</v>
      </c>
      <c r="H21" s="58">
        <v>22555</v>
      </c>
      <c r="I21" s="44">
        <f t="shared" si="1"/>
        <v>2.1151353855444963E-2</v>
      </c>
      <c r="J21" s="58"/>
    </row>
    <row r="22" spans="1:10" s="20" customFormat="1" ht="15.75" x14ac:dyDescent="0.25">
      <c r="A22" s="30"/>
      <c r="B22" s="60" t="s">
        <v>31</v>
      </c>
      <c r="C22" s="60" t="s">
        <v>52</v>
      </c>
      <c r="D22" s="60" t="s">
        <v>36</v>
      </c>
      <c r="E22" s="60" t="s">
        <v>1</v>
      </c>
      <c r="F22" s="59">
        <v>0</v>
      </c>
      <c r="G22" s="44">
        <f t="shared" si="0"/>
        <v>0</v>
      </c>
      <c r="H22" s="58">
        <v>120991</v>
      </c>
      <c r="I22" s="44">
        <f t="shared" si="1"/>
        <v>0.11346146993234943</v>
      </c>
      <c r="J22" s="58"/>
    </row>
    <row r="23" spans="1:10" s="20" customFormat="1" ht="15.75" x14ac:dyDescent="0.25">
      <c r="A23" s="30"/>
      <c r="B23" s="60" t="s">
        <v>31</v>
      </c>
      <c r="C23" s="60" t="s">
        <v>53</v>
      </c>
      <c r="D23" s="60" t="s">
        <v>37</v>
      </c>
      <c r="E23" s="60" t="s">
        <v>3</v>
      </c>
      <c r="F23" s="59">
        <v>146741</v>
      </c>
      <c r="G23" s="44">
        <f t="shared" si="0"/>
        <v>0.18755096458871737</v>
      </c>
      <c r="H23" s="58">
        <v>182491</v>
      </c>
      <c r="I23" s="44">
        <f t="shared" si="1"/>
        <v>0.17113419270379102</v>
      </c>
      <c r="J23" s="58"/>
    </row>
    <row r="24" spans="1:10" s="6" customFormat="1" ht="15.75" x14ac:dyDescent="0.25">
      <c r="A24" s="30"/>
      <c r="B24" s="60" t="s">
        <v>31</v>
      </c>
      <c r="C24" s="60" t="s">
        <v>54</v>
      </c>
      <c r="D24" s="60" t="s">
        <v>38</v>
      </c>
      <c r="E24" s="60" t="s">
        <v>3</v>
      </c>
      <c r="F24" s="59">
        <v>19400</v>
      </c>
      <c r="G24" s="44">
        <f t="shared" si="0"/>
        <v>2.4795310874405362E-2</v>
      </c>
      <c r="H24" s="58">
        <v>19625</v>
      </c>
      <c r="I24" s="44">
        <f t="shared" si="1"/>
        <v>1.8403694055114491E-2</v>
      </c>
      <c r="J24" s="58"/>
    </row>
    <row r="25" spans="1:10" s="6" customFormat="1" ht="15.75" x14ac:dyDescent="0.25">
      <c r="A25" s="30"/>
      <c r="B25" s="58"/>
      <c r="C25" s="58"/>
      <c r="D25" s="58"/>
      <c r="E25" s="58"/>
      <c r="F25" s="59"/>
      <c r="G25" s="44">
        <f t="shared" si="0"/>
        <v>0</v>
      </c>
      <c r="H25" s="58"/>
      <c r="I25" s="44">
        <f t="shared" si="1"/>
        <v>0</v>
      </c>
      <c r="J25" s="58"/>
    </row>
    <row r="26" spans="1:10" s="6" customFormat="1" ht="15.75" x14ac:dyDescent="0.25">
      <c r="A26" s="30"/>
      <c r="B26" s="58"/>
      <c r="C26" s="58"/>
      <c r="D26" s="58"/>
      <c r="E26" s="58"/>
      <c r="F26" s="59"/>
      <c r="G26" s="44">
        <f t="shared" si="0"/>
        <v>0</v>
      </c>
      <c r="H26" s="58"/>
      <c r="I26" s="44">
        <f t="shared" si="1"/>
        <v>0</v>
      </c>
      <c r="J26" s="58"/>
    </row>
    <row r="27" spans="1:10" s="6" customFormat="1" ht="15.75" x14ac:dyDescent="0.25">
      <c r="A27" s="30"/>
      <c r="B27" s="58"/>
      <c r="C27" s="58"/>
      <c r="D27" s="58"/>
      <c r="E27" s="58"/>
      <c r="F27" s="59"/>
      <c r="G27" s="44">
        <f t="shared" si="0"/>
        <v>0</v>
      </c>
      <c r="H27" s="58"/>
      <c r="I27" s="44">
        <f t="shared" si="1"/>
        <v>0</v>
      </c>
      <c r="J27" s="58"/>
    </row>
    <row r="28" spans="1:10" s="6" customFormat="1" ht="15.75" x14ac:dyDescent="0.25">
      <c r="A28" s="30"/>
      <c r="B28" s="58"/>
      <c r="C28" s="58"/>
      <c r="D28" s="58"/>
      <c r="E28" s="58"/>
      <c r="F28" s="59"/>
      <c r="G28" s="44">
        <f t="shared" si="0"/>
        <v>0</v>
      </c>
      <c r="H28" s="58"/>
      <c r="I28" s="44">
        <f t="shared" si="1"/>
        <v>0</v>
      </c>
      <c r="J28" s="58"/>
    </row>
    <row r="29" spans="1:10" s="6" customFormat="1" ht="15.75" x14ac:dyDescent="0.25">
      <c r="A29" s="30"/>
      <c r="B29" s="58"/>
      <c r="C29" s="58"/>
      <c r="D29" s="58"/>
      <c r="E29" s="58"/>
      <c r="F29" s="59"/>
      <c r="G29" s="44">
        <f t="shared" si="0"/>
        <v>0</v>
      </c>
      <c r="H29" s="58"/>
      <c r="I29" s="44">
        <f t="shared" si="1"/>
        <v>0</v>
      </c>
      <c r="J29" s="58"/>
    </row>
    <row r="30" spans="1:10" s="6" customFormat="1" ht="15.75" x14ac:dyDescent="0.25">
      <c r="A30" s="30"/>
      <c r="B30" s="58"/>
      <c r="C30" s="58"/>
      <c r="D30" s="58"/>
      <c r="E30" s="58"/>
      <c r="F30" s="59"/>
      <c r="G30" s="44">
        <f t="shared" si="0"/>
        <v>0</v>
      </c>
      <c r="H30" s="58"/>
      <c r="I30" s="44">
        <f t="shared" si="1"/>
        <v>0</v>
      </c>
      <c r="J30" s="58"/>
    </row>
    <row r="31" spans="1:10" s="6" customFormat="1" ht="15.75" x14ac:dyDescent="0.25">
      <c r="A31" s="30"/>
      <c r="B31" s="58"/>
      <c r="C31" s="58"/>
      <c r="D31" s="58"/>
      <c r="E31" s="58"/>
      <c r="F31" s="59"/>
      <c r="G31" s="44">
        <f t="shared" si="0"/>
        <v>0</v>
      </c>
      <c r="H31" s="58"/>
      <c r="I31" s="44">
        <f t="shared" si="1"/>
        <v>0</v>
      </c>
      <c r="J31" s="58"/>
    </row>
    <row r="32" spans="1:10" s="6" customFormat="1" ht="15.75" x14ac:dyDescent="0.25">
      <c r="A32" s="30"/>
      <c r="B32" s="58"/>
      <c r="C32" s="58"/>
      <c r="D32" s="58"/>
      <c r="E32" s="58"/>
      <c r="F32" s="59"/>
      <c r="G32" s="44">
        <f t="shared" si="0"/>
        <v>0</v>
      </c>
      <c r="H32" s="58"/>
      <c r="I32" s="44">
        <f t="shared" si="1"/>
        <v>0</v>
      </c>
      <c r="J32" s="58"/>
    </row>
    <row r="33" spans="1:12" s="32" customFormat="1" ht="18.75" x14ac:dyDescent="0.25">
      <c r="A33" s="31"/>
      <c r="B33" s="80" t="s">
        <v>9</v>
      </c>
      <c r="C33" s="80"/>
      <c r="D33" s="80"/>
      <c r="E33" s="80"/>
      <c r="F33" s="57">
        <f>SUBTOTAL(109,Table584810[Contract Value])</f>
        <v>782406</v>
      </c>
      <c r="G33" s="45"/>
      <c r="H33" s="57">
        <f>SUBTOTAL(109,Table584810[Actual Spend])</f>
        <v>1066362</v>
      </c>
      <c r="I33" s="46"/>
      <c r="J33" s="45"/>
      <c r="K33" s="46"/>
      <c r="L33" s="47"/>
    </row>
    <row r="34" spans="1:12" s="24" customFormat="1" ht="18.75" x14ac:dyDescent="0.25">
      <c r="A34" s="16"/>
      <c r="B34" s="16"/>
      <c r="C34" s="16"/>
      <c r="D34" s="16" t="s">
        <v>11</v>
      </c>
      <c r="E34" s="16"/>
      <c r="F34" s="16"/>
      <c r="G34" s="22"/>
      <c r="H34" s="22"/>
      <c r="I34" s="23"/>
      <c r="J34" s="22"/>
      <c r="K34" s="23"/>
    </row>
    <row r="35" spans="1:12" s="25" customFormat="1" x14ac:dyDescent="0.25">
      <c r="A35" s="29"/>
      <c r="B35" s="14" t="s">
        <v>47</v>
      </c>
      <c r="C35" s="14" t="s">
        <v>7</v>
      </c>
      <c r="D35" s="14" t="s">
        <v>6</v>
      </c>
      <c r="E35" s="14" t="s">
        <v>8</v>
      </c>
      <c r="F35" s="15" t="s">
        <v>60</v>
      </c>
      <c r="G35" s="15" t="s">
        <v>63</v>
      </c>
      <c r="H35" s="15" t="s">
        <v>42</v>
      </c>
      <c r="I35" s="21" t="s">
        <v>64</v>
      </c>
      <c r="J35" s="15" t="s">
        <v>19</v>
      </c>
    </row>
    <row r="36" spans="1:12" s="25" customFormat="1" ht="15.75" x14ac:dyDescent="0.25">
      <c r="A36" s="33"/>
      <c r="B36" s="60" t="s">
        <v>31</v>
      </c>
      <c r="C36" s="60" t="s">
        <v>55</v>
      </c>
      <c r="D36" s="60" t="s">
        <v>29</v>
      </c>
      <c r="E36" s="60" t="s">
        <v>1</v>
      </c>
      <c r="F36" s="59">
        <v>17000</v>
      </c>
      <c r="G36" s="44">
        <f t="shared" ref="G36:G48" si="2">IFERROR($F36/$F$49,"")</f>
        <v>8.1632653061224483E-2</v>
      </c>
      <c r="H36" s="59">
        <v>29557</v>
      </c>
      <c r="I36" s="44">
        <f t="shared" ref="I36:I48" si="3">IFERROR($H36/$H$49,"")</f>
        <v>0.12430502401399625</v>
      </c>
      <c r="J36" s="60" t="s">
        <v>30</v>
      </c>
    </row>
    <row r="37" spans="1:12" s="25" customFormat="1" ht="15.75" x14ac:dyDescent="0.25">
      <c r="A37" s="33"/>
      <c r="B37" s="60" t="s">
        <v>31</v>
      </c>
      <c r="C37" s="60" t="s">
        <v>56</v>
      </c>
      <c r="D37" s="60" t="s">
        <v>28</v>
      </c>
      <c r="E37" s="60" t="s">
        <v>0</v>
      </c>
      <c r="F37" s="59">
        <v>21100</v>
      </c>
      <c r="G37" s="44">
        <f t="shared" si="2"/>
        <v>0.10132052821128451</v>
      </c>
      <c r="H37" s="59">
        <v>21650</v>
      </c>
      <c r="I37" s="44">
        <f t="shared" si="3"/>
        <v>9.1051316774470301E-2</v>
      </c>
      <c r="J37" s="58"/>
    </row>
    <row r="38" spans="1:12" s="25" customFormat="1" ht="15.75" x14ac:dyDescent="0.25">
      <c r="A38" s="33"/>
      <c r="B38" s="60" t="s">
        <v>31</v>
      </c>
      <c r="C38" s="60" t="s">
        <v>57</v>
      </c>
      <c r="D38" s="60" t="s">
        <v>27</v>
      </c>
      <c r="E38" s="60" t="s">
        <v>1</v>
      </c>
      <c r="F38" s="59">
        <v>90000</v>
      </c>
      <c r="G38" s="44">
        <f t="shared" si="2"/>
        <v>0.43217286914765907</v>
      </c>
      <c r="H38" s="59">
        <v>99010</v>
      </c>
      <c r="I38" s="44">
        <f t="shared" si="3"/>
        <v>0.41639680710578775</v>
      </c>
      <c r="J38" s="58"/>
    </row>
    <row r="39" spans="1:12" s="25" customFormat="1" ht="15.75" x14ac:dyDescent="0.25">
      <c r="A39" s="33"/>
      <c r="B39" s="60" t="s">
        <v>31</v>
      </c>
      <c r="C39" s="60" t="s">
        <v>58</v>
      </c>
      <c r="D39" s="60" t="s">
        <v>26</v>
      </c>
      <c r="E39" s="60" t="s">
        <v>1</v>
      </c>
      <c r="F39" s="59">
        <v>70000</v>
      </c>
      <c r="G39" s="44">
        <f t="shared" si="2"/>
        <v>0.33613445378151263</v>
      </c>
      <c r="H39" s="59">
        <v>78741</v>
      </c>
      <c r="I39" s="44">
        <f t="shared" si="3"/>
        <v>0.33115342882857118</v>
      </c>
      <c r="J39" s="58"/>
    </row>
    <row r="40" spans="1:12" s="25" customFormat="1" ht="15.75" x14ac:dyDescent="0.25">
      <c r="A40" s="33"/>
      <c r="B40" s="60" t="s">
        <v>31</v>
      </c>
      <c r="C40" s="60" t="s">
        <v>59</v>
      </c>
      <c r="D40" s="60" t="s">
        <v>25</v>
      </c>
      <c r="E40" s="60" t="s">
        <v>1</v>
      </c>
      <c r="F40" s="59">
        <v>10150</v>
      </c>
      <c r="G40" s="44">
        <f t="shared" si="2"/>
        <v>4.8739495798319328E-2</v>
      </c>
      <c r="H40" s="59">
        <v>8820</v>
      </c>
      <c r="I40" s="44">
        <f t="shared" si="3"/>
        <v>3.7093423277174506E-2</v>
      </c>
      <c r="J40" s="58"/>
    </row>
    <row r="41" spans="1:12" s="25" customFormat="1" ht="15.75" x14ac:dyDescent="0.25">
      <c r="A41" s="33"/>
      <c r="B41" s="58"/>
      <c r="C41" s="58"/>
      <c r="D41" s="58"/>
      <c r="E41" s="58"/>
      <c r="F41" s="59"/>
      <c r="G41" s="44">
        <f t="shared" si="2"/>
        <v>0</v>
      </c>
      <c r="H41" s="59"/>
      <c r="I41" s="44">
        <f t="shared" si="3"/>
        <v>0</v>
      </c>
      <c r="J41" s="58"/>
    </row>
    <row r="42" spans="1:12" s="25" customFormat="1" ht="15.75" x14ac:dyDescent="0.25">
      <c r="A42" s="33"/>
      <c r="B42" s="58"/>
      <c r="C42" s="58"/>
      <c r="D42" s="58"/>
      <c r="E42" s="58"/>
      <c r="F42" s="59"/>
      <c r="G42" s="44">
        <f t="shared" si="2"/>
        <v>0</v>
      </c>
      <c r="H42" s="59"/>
      <c r="I42" s="44">
        <f t="shared" si="3"/>
        <v>0</v>
      </c>
      <c r="J42" s="58"/>
    </row>
    <row r="43" spans="1:12" s="25" customFormat="1" ht="15.75" x14ac:dyDescent="0.25">
      <c r="A43" s="33"/>
      <c r="B43" s="58"/>
      <c r="C43" s="58"/>
      <c r="D43" s="58"/>
      <c r="E43" s="58"/>
      <c r="F43" s="59"/>
      <c r="G43" s="44">
        <f t="shared" si="2"/>
        <v>0</v>
      </c>
      <c r="H43" s="59"/>
      <c r="I43" s="44">
        <f t="shared" si="3"/>
        <v>0</v>
      </c>
      <c r="J43" s="58"/>
    </row>
    <row r="44" spans="1:12" s="25" customFormat="1" ht="15.75" x14ac:dyDescent="0.25">
      <c r="A44" s="33"/>
      <c r="B44" s="58"/>
      <c r="C44" s="58"/>
      <c r="D44" s="58"/>
      <c r="E44" s="58"/>
      <c r="F44" s="59"/>
      <c r="G44" s="44">
        <f t="shared" si="2"/>
        <v>0</v>
      </c>
      <c r="H44" s="59"/>
      <c r="I44" s="44">
        <f t="shared" si="3"/>
        <v>0</v>
      </c>
      <c r="J44" s="58"/>
    </row>
    <row r="45" spans="1:12" s="6" customFormat="1" ht="15.75" x14ac:dyDescent="0.25">
      <c r="A45" s="33"/>
      <c r="B45" s="58"/>
      <c r="C45" s="58"/>
      <c r="D45" s="58"/>
      <c r="E45" s="58"/>
      <c r="F45" s="59"/>
      <c r="G45" s="44">
        <f t="shared" si="2"/>
        <v>0</v>
      </c>
      <c r="H45" s="59"/>
      <c r="I45" s="44">
        <f t="shared" si="3"/>
        <v>0</v>
      </c>
      <c r="J45" s="58"/>
    </row>
    <row r="46" spans="1:12" s="6" customFormat="1" ht="15.75" x14ac:dyDescent="0.25">
      <c r="A46" s="33"/>
      <c r="B46" s="58"/>
      <c r="C46" s="58"/>
      <c r="D46" s="58"/>
      <c r="E46" s="58"/>
      <c r="F46" s="59"/>
      <c r="G46" s="44">
        <f t="shared" si="2"/>
        <v>0</v>
      </c>
      <c r="H46" s="59"/>
      <c r="I46" s="44">
        <f t="shared" si="3"/>
        <v>0</v>
      </c>
      <c r="J46" s="58"/>
    </row>
    <row r="47" spans="1:12" s="6" customFormat="1" ht="15.75" x14ac:dyDescent="0.25">
      <c r="A47" s="33"/>
      <c r="B47" s="58"/>
      <c r="C47" s="58"/>
      <c r="D47" s="58"/>
      <c r="E47" s="58"/>
      <c r="F47" s="59"/>
      <c r="G47" s="44">
        <f t="shared" si="2"/>
        <v>0</v>
      </c>
      <c r="H47" s="59"/>
      <c r="I47" s="44">
        <f t="shared" si="3"/>
        <v>0</v>
      </c>
      <c r="J47" s="58"/>
    </row>
    <row r="48" spans="1:12" s="6" customFormat="1" ht="15.75" x14ac:dyDescent="0.25">
      <c r="A48" s="33"/>
      <c r="B48" s="58"/>
      <c r="C48" s="58"/>
      <c r="D48" s="58"/>
      <c r="E48" s="58"/>
      <c r="F48" s="59"/>
      <c r="G48" s="44">
        <f t="shared" si="2"/>
        <v>0</v>
      </c>
      <c r="H48" s="59"/>
      <c r="I48" s="44">
        <f t="shared" si="3"/>
        <v>0</v>
      </c>
      <c r="J48" s="58"/>
    </row>
    <row r="49" spans="1:12" s="32" customFormat="1" ht="18.75" x14ac:dyDescent="0.25">
      <c r="A49" s="34"/>
      <c r="B49" s="81" t="s">
        <v>2</v>
      </c>
      <c r="C49" s="81"/>
      <c r="D49" s="81"/>
      <c r="E49" s="81"/>
      <c r="F49" s="48">
        <f>SUBTOTAL(109,Table695911[Contract Value])</f>
        <v>208250</v>
      </c>
      <c r="G49" s="27"/>
      <c r="H49" s="56">
        <f>SUBTOTAL(109,Table695911[Actual Spend])</f>
        <v>237778</v>
      </c>
      <c r="I49" s="26"/>
      <c r="J49" s="27"/>
      <c r="K49" s="26"/>
      <c r="L49" s="35"/>
    </row>
    <row r="50" spans="1:12" s="24" customFormat="1" ht="18.75" x14ac:dyDescent="0.25">
      <c r="B50" s="16"/>
      <c r="C50" s="16"/>
      <c r="D50" s="16"/>
      <c r="E50" s="16"/>
      <c r="F50" s="16"/>
      <c r="G50" s="22"/>
      <c r="H50" s="22"/>
      <c r="I50" s="23"/>
      <c r="J50" s="22"/>
      <c r="K50" s="23"/>
    </row>
  </sheetData>
  <sheetProtection insertRows="0" deleteRows="0" sort="0" autoFilter="0"/>
  <mergeCells count="17">
    <mergeCell ref="B33:E33"/>
    <mergeCell ref="B49:E49"/>
    <mergeCell ref="A10:A11"/>
    <mergeCell ref="B10:B11"/>
    <mergeCell ref="E10:E11"/>
    <mergeCell ref="F10:F11"/>
    <mergeCell ref="I10:I11"/>
    <mergeCell ref="J10:J11"/>
    <mergeCell ref="A6:D6"/>
    <mergeCell ref="E6:H6"/>
    <mergeCell ref="I6:L6"/>
    <mergeCell ref="A8:A9"/>
    <mergeCell ref="B8:B9"/>
    <mergeCell ref="E8:E9"/>
    <mergeCell ref="F8:F9"/>
    <mergeCell ref="I8:I9"/>
    <mergeCell ref="J8:J9"/>
  </mergeCells>
  <pageMargins left="0.25" right="0.25" top="0.75" bottom="0.75" header="0.3" footer="0.3"/>
  <pageSetup scale="46" fitToHeight="0" orientation="landscape" r:id="rId1"/>
  <tableParts count="2">
    <tablePart r:id="rId2"/>
    <tablePart r:id="rId3"/>
  </tableParts>
  <extLst>
    <ext xmlns:x14="http://schemas.microsoft.com/office/spreadsheetml/2009/9/main" uri="{CCE6A557-97BC-4b89-ADB6-D9C93CAAB3DF}">
      <x14:dataValidations xmlns:xm="http://schemas.microsoft.com/office/excel/2006/main" count="1">
        <x14:dataValidation type="list" allowBlank="1" showInputMessage="1" showErrorMessage="1" xr:uid="{AB94A9AD-B9E7-4569-BE76-A0C6370D5964}">
          <x14:formula1>
            <xm:f>'Appendices and References'!$A$9:$A$13</xm:f>
          </x14:formula1>
          <xm:sqref>E36:E48 E18:E32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EE72B9-24B9-4A41-9AC0-E2ED17C743FF}">
  <sheetPr>
    <pageSetUpPr fitToPage="1"/>
  </sheetPr>
  <dimension ref="A1:I53"/>
  <sheetViews>
    <sheetView tabSelected="1" zoomScale="85" zoomScaleNormal="85" workbookViewId="0">
      <selection activeCell="M22" sqref="M22"/>
    </sheetView>
  </sheetViews>
  <sheetFormatPr defaultRowHeight="15" x14ac:dyDescent="0.25"/>
  <cols>
    <col min="1" max="1" width="23.28515625" style="10" customWidth="1"/>
    <col min="2" max="2" width="27.140625" style="10" customWidth="1"/>
    <col min="3" max="3" width="33.28515625" style="10" customWidth="1"/>
    <col min="4" max="4" width="24" style="10" bestFit="1" customWidth="1"/>
    <col min="5" max="5" width="22.28515625" style="10" bestFit="1" customWidth="1"/>
    <col min="6" max="6" width="25.140625" style="10" bestFit="1" customWidth="1"/>
    <col min="7" max="7" width="30.42578125" style="10" bestFit="1" customWidth="1"/>
    <col min="8" max="8" width="24.42578125" style="10" customWidth="1"/>
    <col min="9" max="9" width="31.85546875" style="10" bestFit="1" customWidth="1"/>
    <col min="10" max="16384" width="9.140625" style="10"/>
  </cols>
  <sheetData>
    <row r="1" spans="1:9" ht="43.5" customHeight="1" x14ac:dyDescent="0.25">
      <c r="D1" s="98" t="s">
        <v>65</v>
      </c>
      <c r="E1" s="98"/>
      <c r="F1" s="98"/>
      <c r="G1" s="98"/>
      <c r="H1" s="98"/>
      <c r="I1" s="98"/>
    </row>
    <row r="2" spans="1:9" ht="37.5" customHeight="1" x14ac:dyDescent="0.25">
      <c r="D2" s="99" t="s">
        <v>69</v>
      </c>
      <c r="E2" s="99"/>
      <c r="F2" s="99"/>
      <c r="G2" s="99"/>
      <c r="H2" s="99"/>
      <c r="I2" s="99"/>
    </row>
    <row r="3" spans="1:9" s="9" customFormat="1" ht="15.75" x14ac:dyDescent="0.25">
      <c r="A3" s="100" t="s">
        <v>66</v>
      </c>
      <c r="B3" s="101"/>
      <c r="C3" s="101"/>
      <c r="D3" s="99"/>
      <c r="E3" s="99"/>
      <c r="F3" s="99"/>
      <c r="G3" s="99"/>
      <c r="H3" s="99"/>
      <c r="I3" s="99"/>
    </row>
    <row r="4" spans="1:9" s="9" customFormat="1" ht="15.75" x14ac:dyDescent="0.25">
      <c r="A4" s="100" t="s">
        <v>44</v>
      </c>
      <c r="B4" s="101"/>
      <c r="C4" s="101"/>
      <c r="D4" s="99"/>
      <c r="E4" s="99"/>
      <c r="F4" s="99"/>
      <c r="G4" s="99"/>
      <c r="H4" s="99"/>
      <c r="I4" s="99"/>
    </row>
    <row r="5" spans="1:9" s="9" customFormat="1" ht="15.75" x14ac:dyDescent="0.25">
      <c r="A5" s="100" t="s">
        <v>67</v>
      </c>
      <c r="B5" s="101"/>
      <c r="C5" s="101"/>
      <c r="D5" s="99"/>
      <c r="E5" s="99"/>
      <c r="F5" s="99"/>
      <c r="G5" s="99"/>
      <c r="H5" s="99"/>
      <c r="I5" s="99"/>
    </row>
    <row r="6" spans="1:9" s="9" customFormat="1" ht="15.75" x14ac:dyDescent="0.25">
      <c r="A6" s="7"/>
      <c r="B6" s="5"/>
      <c r="C6" s="8"/>
      <c r="D6" s="99"/>
      <c r="E6" s="99"/>
      <c r="F6" s="99"/>
      <c r="G6" s="99"/>
      <c r="H6" s="99"/>
      <c r="I6" s="99"/>
    </row>
    <row r="7" spans="1:9" s="9" customFormat="1" ht="18.75" x14ac:dyDescent="0.25">
      <c r="A7" s="40" t="s">
        <v>40</v>
      </c>
      <c r="B7" s="41"/>
      <c r="C7" s="42"/>
      <c r="D7" s="39"/>
      <c r="E7" s="39"/>
      <c r="F7" s="39"/>
      <c r="G7" s="39"/>
      <c r="H7" s="39"/>
      <c r="I7" s="39"/>
    </row>
    <row r="8" spans="1:9" s="9" customFormat="1" x14ac:dyDescent="0.25"/>
    <row r="9" spans="1:9" s="9" customFormat="1" ht="18.75" customHeight="1" x14ac:dyDescent="0.3">
      <c r="A9" s="82" t="s">
        <v>14</v>
      </c>
      <c r="B9" s="83"/>
      <c r="C9" s="83"/>
      <c r="D9" s="88" t="s">
        <v>5</v>
      </c>
      <c r="E9" s="88"/>
      <c r="F9" s="88"/>
      <c r="G9" s="89" t="s">
        <v>15</v>
      </c>
      <c r="H9" s="89"/>
      <c r="I9" s="89"/>
    </row>
    <row r="10" spans="1:9" s="9" customFormat="1" ht="15" customHeight="1" x14ac:dyDescent="0.25">
      <c r="A10" s="53"/>
      <c r="B10" s="54" t="s">
        <v>41</v>
      </c>
      <c r="C10" s="54" t="s">
        <v>68</v>
      </c>
      <c r="D10" s="54"/>
      <c r="E10" s="54" t="s">
        <v>41</v>
      </c>
      <c r="F10" s="54" t="s">
        <v>68</v>
      </c>
      <c r="G10" s="54"/>
      <c r="H10" s="54" t="s">
        <v>41</v>
      </c>
      <c r="I10" s="54" t="s">
        <v>68</v>
      </c>
    </row>
    <row r="11" spans="1:9" s="9" customFormat="1" ht="15.75" customHeight="1" x14ac:dyDescent="0.25">
      <c r="A11" s="68" t="s">
        <v>0</v>
      </c>
      <c r="B11" s="69"/>
      <c r="C11" s="49">
        <f>SUMIF('Project 1'!$E$21:$E$35,"MBE",'Project 1'!$F$21:$F$35)</f>
        <v>0</v>
      </c>
      <c r="D11" s="68" t="s">
        <v>0</v>
      </c>
      <c r="E11" s="69"/>
      <c r="F11" s="49">
        <f>SUMIF('Project 1'!$E$39:$E$51,"MBE",'Project 1'!$F$39:$F$51)</f>
        <v>0</v>
      </c>
      <c r="G11" s="68" t="s">
        <v>0</v>
      </c>
      <c r="H11" s="69"/>
      <c r="I11" s="49">
        <f>SUM(C11+F11)</f>
        <v>0</v>
      </c>
    </row>
    <row r="12" spans="1:9" s="9" customFormat="1" ht="15.75" customHeight="1" x14ac:dyDescent="0.25">
      <c r="A12" s="68"/>
      <c r="B12" s="70"/>
      <c r="C12" s="50" t="str">
        <f>IFERROR(AVERAGE(C11/C15),"")</f>
        <v/>
      </c>
      <c r="D12" s="68"/>
      <c r="E12" s="70"/>
      <c r="F12" s="50" t="str">
        <f>IFERROR(AVERAGE(F11/F15),"")</f>
        <v/>
      </c>
      <c r="G12" s="68"/>
      <c r="H12" s="70"/>
      <c r="I12" s="50" t="str">
        <f>IFERROR(AVERAGE(I11/I15),"")</f>
        <v/>
      </c>
    </row>
    <row r="13" spans="1:9" s="9" customFormat="1" ht="15.75" customHeight="1" x14ac:dyDescent="0.25">
      <c r="A13" s="68" t="s">
        <v>1</v>
      </c>
      <c r="B13" s="69"/>
      <c r="C13" s="49">
        <f>SUMIF('Project 1'!$E$21:$E$35,"WBE",'Project 1'!$F$21:$F$35)</f>
        <v>0</v>
      </c>
      <c r="D13" s="68" t="s">
        <v>1</v>
      </c>
      <c r="E13" s="69"/>
      <c r="F13" s="49">
        <f>SUMIF('Project 1'!$E$39:$E$51,"WBE",'Project 1'!$F$39:$F$51)</f>
        <v>0</v>
      </c>
      <c r="G13" s="68" t="s">
        <v>1</v>
      </c>
      <c r="H13" s="69"/>
      <c r="I13" s="49">
        <f>SUM(C13+F13)</f>
        <v>0</v>
      </c>
    </row>
    <row r="14" spans="1:9" s="9" customFormat="1" ht="15.75" customHeight="1" x14ac:dyDescent="0.25">
      <c r="A14" s="68"/>
      <c r="B14" s="70"/>
      <c r="C14" s="50" t="str">
        <f>IFERROR(AVERAGE(C13/C15),"")</f>
        <v/>
      </c>
      <c r="D14" s="68"/>
      <c r="E14" s="70"/>
      <c r="F14" s="50" t="str">
        <f>IFERROR(AVERAGE(F13/F15),"")</f>
        <v/>
      </c>
      <c r="G14" s="68"/>
      <c r="H14" s="70"/>
      <c r="I14" s="50" t="str">
        <f>IFERROR(AVERAGE(I13/I15),"")</f>
        <v/>
      </c>
    </row>
    <row r="15" spans="1:9" s="9" customFormat="1" ht="15.75" x14ac:dyDescent="0.25">
      <c r="A15" s="52" t="s">
        <v>22</v>
      </c>
      <c r="B15" s="62"/>
      <c r="C15" s="49">
        <f>F36</f>
        <v>0</v>
      </c>
      <c r="D15" s="52" t="s">
        <v>20</v>
      </c>
      <c r="E15" s="63"/>
      <c r="F15" s="49">
        <f>F52</f>
        <v>0</v>
      </c>
      <c r="G15" s="52" t="s">
        <v>21</v>
      </c>
      <c r="H15" s="63"/>
      <c r="I15" s="49">
        <f>SUM(C15+F15)</f>
        <v>0</v>
      </c>
    </row>
    <row r="16" spans="1:9" s="9" customFormat="1" ht="15" customHeight="1" x14ac:dyDescent="0.25">
      <c r="A16" s="13"/>
      <c r="B16" s="12"/>
      <c r="C16" s="12"/>
      <c r="D16" s="12"/>
      <c r="E16" s="11"/>
      <c r="F16" s="11"/>
      <c r="G16" s="13"/>
      <c r="H16" s="61"/>
      <c r="I16" s="12"/>
    </row>
    <row r="17" spans="1:9" s="9" customFormat="1" ht="18.75" x14ac:dyDescent="0.25">
      <c r="A17" s="43" t="s">
        <v>43</v>
      </c>
      <c r="B17" s="43"/>
      <c r="C17" s="43"/>
      <c r="D17" s="36"/>
      <c r="E17" s="37"/>
      <c r="F17" s="37"/>
      <c r="G17" s="38"/>
      <c r="H17" s="36"/>
      <c r="I17" s="36"/>
    </row>
    <row r="18" spans="1:9" s="9" customFormat="1" x14ac:dyDescent="0.25">
      <c r="A18" s="13"/>
      <c r="B18" s="12"/>
      <c r="C18" s="12"/>
      <c r="D18" s="12"/>
      <c r="E18" s="11"/>
      <c r="F18" s="11"/>
      <c r="G18" s="13"/>
      <c r="H18" s="12"/>
      <c r="I18" s="12"/>
    </row>
    <row r="19" spans="1:9" s="20" customFormat="1" ht="18.75" x14ac:dyDescent="0.25">
      <c r="A19" s="16"/>
      <c r="B19" s="16"/>
      <c r="C19" s="17"/>
      <c r="D19" s="17"/>
      <c r="E19" s="17"/>
      <c r="F19" s="17"/>
      <c r="G19" s="18"/>
      <c r="H19" s="18"/>
      <c r="I19" s="19"/>
    </row>
    <row r="20" spans="1:9" s="20" customFormat="1" x14ac:dyDescent="0.25">
      <c r="A20" s="28"/>
      <c r="B20" s="14" t="s">
        <v>47</v>
      </c>
      <c r="C20" s="14" t="s">
        <v>7</v>
      </c>
      <c r="D20" s="14" t="s">
        <v>6</v>
      </c>
      <c r="E20" s="14" t="s">
        <v>8</v>
      </c>
      <c r="F20" s="15" t="s">
        <v>68</v>
      </c>
      <c r="G20" s="21" t="s">
        <v>62</v>
      </c>
      <c r="H20" s="15" t="s">
        <v>19</v>
      </c>
    </row>
    <row r="21" spans="1:9" s="20" customFormat="1" ht="15.75" x14ac:dyDescent="0.25">
      <c r="A21" s="84"/>
      <c r="B21" s="60"/>
      <c r="C21" s="60"/>
      <c r="D21" s="60"/>
      <c r="E21" s="60"/>
      <c r="F21" s="58"/>
      <c r="G21" s="44" t="str">
        <f>IFERROR($F21/$F$36,"")</f>
        <v/>
      </c>
      <c r="H21" s="60" t="s">
        <v>30</v>
      </c>
    </row>
    <row r="22" spans="1:9" s="20" customFormat="1" ht="15.75" x14ac:dyDescent="0.25">
      <c r="A22" s="84"/>
      <c r="B22" s="60"/>
      <c r="C22" s="60"/>
      <c r="D22" s="60"/>
      <c r="E22" s="60"/>
      <c r="F22" s="58"/>
      <c r="G22" s="44" t="str">
        <f>IFERROR($F22/$F$36,"")</f>
        <v/>
      </c>
      <c r="H22" s="58"/>
    </row>
    <row r="23" spans="1:9" s="20" customFormat="1" ht="15.75" x14ac:dyDescent="0.25">
      <c r="A23" s="84"/>
      <c r="B23" s="60"/>
      <c r="C23" s="60"/>
      <c r="D23" s="60"/>
      <c r="E23" s="60"/>
      <c r="F23" s="58"/>
      <c r="G23" s="44" t="str">
        <f>IFERROR($F23/$F$36,"")</f>
        <v/>
      </c>
      <c r="H23" s="58"/>
    </row>
    <row r="24" spans="1:9" s="20" customFormat="1" ht="15.75" x14ac:dyDescent="0.25">
      <c r="A24" s="84"/>
      <c r="B24" s="60"/>
      <c r="C24" s="60"/>
      <c r="D24" s="60"/>
      <c r="E24" s="60"/>
      <c r="F24" s="58"/>
      <c r="G24" s="44" t="str">
        <f>IFERROR($F24/$F$36,"")</f>
        <v/>
      </c>
      <c r="H24" s="58"/>
    </row>
    <row r="25" spans="1:9" s="20" customFormat="1" ht="15.75" x14ac:dyDescent="0.25">
      <c r="A25" s="84"/>
      <c r="B25" s="60"/>
      <c r="C25" s="60"/>
      <c r="D25" s="60"/>
      <c r="E25" s="60"/>
      <c r="F25" s="58"/>
      <c r="G25" s="44" t="str">
        <f>IFERROR($F25/$F$36,"")</f>
        <v/>
      </c>
      <c r="H25" s="58"/>
    </row>
    <row r="26" spans="1:9" s="20" customFormat="1" ht="15.75" x14ac:dyDescent="0.25">
      <c r="A26" s="84"/>
      <c r="B26" s="60"/>
      <c r="C26" s="60"/>
      <c r="D26" s="60"/>
      <c r="E26" s="60"/>
      <c r="F26" s="58"/>
      <c r="G26" s="44" t="str">
        <f>IFERROR($F26/$F$36,"")</f>
        <v/>
      </c>
      <c r="H26" s="58"/>
    </row>
    <row r="27" spans="1:9" s="6" customFormat="1" ht="15.75" x14ac:dyDescent="0.25">
      <c r="A27" s="84"/>
      <c r="B27" s="60"/>
      <c r="C27" s="60"/>
      <c r="D27" s="60"/>
      <c r="E27" s="60"/>
      <c r="F27" s="58"/>
      <c r="G27" s="44" t="str">
        <f>IFERROR($F27/$F$36,"")</f>
        <v/>
      </c>
      <c r="H27" s="58"/>
    </row>
    <row r="28" spans="1:9" s="6" customFormat="1" ht="15.75" x14ac:dyDescent="0.25">
      <c r="A28" s="84"/>
      <c r="B28" s="58"/>
      <c r="C28" s="58"/>
      <c r="D28" s="58"/>
      <c r="E28" s="58"/>
      <c r="F28" s="58"/>
      <c r="G28" s="44" t="str">
        <f>IFERROR($F28/$F$36,"")</f>
        <v/>
      </c>
      <c r="H28" s="58"/>
    </row>
    <row r="29" spans="1:9" s="6" customFormat="1" ht="15.75" x14ac:dyDescent="0.25">
      <c r="A29" s="84"/>
      <c r="B29" s="58"/>
      <c r="C29" s="58"/>
      <c r="D29" s="58"/>
      <c r="E29" s="58"/>
      <c r="F29" s="58"/>
      <c r="G29" s="44" t="str">
        <f>IFERROR($F29/$F$36,"")</f>
        <v/>
      </c>
      <c r="H29" s="58"/>
    </row>
    <row r="30" spans="1:9" s="6" customFormat="1" ht="15.75" x14ac:dyDescent="0.25">
      <c r="A30" s="84"/>
      <c r="B30" s="58"/>
      <c r="C30" s="58"/>
      <c r="D30" s="58"/>
      <c r="E30" s="58"/>
      <c r="F30" s="58"/>
      <c r="G30" s="44" t="str">
        <f>IFERROR($F30/$F$36,"")</f>
        <v/>
      </c>
      <c r="H30" s="58"/>
    </row>
    <row r="31" spans="1:9" s="6" customFormat="1" ht="15.75" x14ac:dyDescent="0.25">
      <c r="A31" s="84"/>
      <c r="B31" s="58"/>
      <c r="C31" s="58"/>
      <c r="D31" s="58"/>
      <c r="E31" s="58"/>
      <c r="F31" s="58"/>
      <c r="G31" s="44" t="str">
        <f>IFERROR($F31/$F$36,"")</f>
        <v/>
      </c>
      <c r="H31" s="58"/>
    </row>
    <row r="32" spans="1:9" s="6" customFormat="1" ht="15.75" x14ac:dyDescent="0.25">
      <c r="A32" s="84"/>
      <c r="B32" s="58"/>
      <c r="C32" s="58"/>
      <c r="D32" s="58"/>
      <c r="E32" s="58"/>
      <c r="F32" s="58"/>
      <c r="G32" s="44" t="str">
        <f>IFERROR($F32/$F$36,"")</f>
        <v/>
      </c>
      <c r="H32" s="58"/>
    </row>
    <row r="33" spans="1:9" s="6" customFormat="1" ht="15.75" x14ac:dyDescent="0.25">
      <c r="A33" s="84"/>
      <c r="B33" s="58"/>
      <c r="C33" s="58"/>
      <c r="D33" s="58"/>
      <c r="E33" s="58"/>
      <c r="F33" s="58"/>
      <c r="G33" s="44" t="str">
        <f>IFERROR($F33/$F$36,"")</f>
        <v/>
      </c>
      <c r="H33" s="58"/>
    </row>
    <row r="34" spans="1:9" s="6" customFormat="1" ht="15.75" x14ac:dyDescent="0.25">
      <c r="A34" s="84"/>
      <c r="B34" s="58"/>
      <c r="C34" s="58"/>
      <c r="D34" s="58"/>
      <c r="E34" s="58"/>
      <c r="F34" s="58"/>
      <c r="G34" s="44" t="str">
        <f>IFERROR($F34/$F$36,"")</f>
        <v/>
      </c>
      <c r="H34" s="58"/>
    </row>
    <row r="35" spans="1:9" s="6" customFormat="1" ht="15.75" x14ac:dyDescent="0.25">
      <c r="A35" s="84"/>
      <c r="B35" s="58"/>
      <c r="C35" s="58"/>
      <c r="D35" s="58"/>
      <c r="E35" s="58"/>
      <c r="F35" s="58"/>
      <c r="G35" s="44" t="str">
        <f>IFERROR($F35/$F$36,"")</f>
        <v/>
      </c>
      <c r="H35" s="58"/>
    </row>
    <row r="36" spans="1:9" s="32" customFormat="1" ht="18.75" x14ac:dyDescent="0.25">
      <c r="A36" s="85"/>
      <c r="B36" s="90" t="s">
        <v>9</v>
      </c>
      <c r="C36" s="90"/>
      <c r="D36" s="90"/>
      <c r="E36" s="90"/>
      <c r="F36" s="91">
        <f>SUBTOTAL(109,Table58481046[Final Contract Amount])</f>
        <v>0</v>
      </c>
      <c r="G36" s="92"/>
      <c r="H36" s="93"/>
      <c r="I36" s="92"/>
    </row>
    <row r="37" spans="1:9" s="24" customFormat="1" ht="18.75" x14ac:dyDescent="0.25">
      <c r="A37" s="16"/>
      <c r="B37" s="16"/>
      <c r="C37" s="16"/>
      <c r="D37" s="16" t="s">
        <v>11</v>
      </c>
      <c r="E37" s="16"/>
      <c r="F37" s="16"/>
      <c r="G37" s="22"/>
      <c r="H37" s="22"/>
      <c r="I37" s="23"/>
    </row>
    <row r="38" spans="1:9" s="25" customFormat="1" x14ac:dyDescent="0.25">
      <c r="A38" s="29"/>
      <c r="B38" s="14" t="s">
        <v>47</v>
      </c>
      <c r="C38" s="14" t="s">
        <v>7</v>
      </c>
      <c r="D38" s="14" t="s">
        <v>6</v>
      </c>
      <c r="E38" s="14" t="s">
        <v>8</v>
      </c>
      <c r="F38" s="15" t="s">
        <v>68</v>
      </c>
      <c r="G38" s="21" t="s">
        <v>64</v>
      </c>
      <c r="H38" s="15" t="s">
        <v>19</v>
      </c>
    </row>
    <row r="39" spans="1:9" s="25" customFormat="1" ht="15.75" x14ac:dyDescent="0.25">
      <c r="A39" s="86"/>
      <c r="B39" s="60"/>
      <c r="C39" s="60"/>
      <c r="D39" s="60"/>
      <c r="E39" s="60"/>
      <c r="F39" s="59"/>
      <c r="G39" s="44" t="str">
        <f>IFERROR($F39/$F$52,"")</f>
        <v/>
      </c>
      <c r="H39" s="60" t="s">
        <v>30</v>
      </c>
    </row>
    <row r="40" spans="1:9" s="25" customFormat="1" ht="15.75" x14ac:dyDescent="0.25">
      <c r="A40" s="86"/>
      <c r="B40" s="60"/>
      <c r="C40" s="60"/>
      <c r="D40" s="60"/>
      <c r="E40" s="60"/>
      <c r="F40" s="59"/>
      <c r="G40" s="44" t="str">
        <f>IFERROR($F40/$F$52,"")</f>
        <v/>
      </c>
      <c r="H40" s="58"/>
    </row>
    <row r="41" spans="1:9" s="25" customFormat="1" ht="15.75" x14ac:dyDescent="0.25">
      <c r="A41" s="86"/>
      <c r="B41" s="60"/>
      <c r="C41" s="60"/>
      <c r="D41" s="60"/>
      <c r="E41" s="60"/>
      <c r="F41" s="59"/>
      <c r="G41" s="44" t="str">
        <f>IFERROR($F41/$F$52,"")</f>
        <v/>
      </c>
      <c r="H41" s="58"/>
    </row>
    <row r="42" spans="1:9" s="25" customFormat="1" ht="15.75" x14ac:dyDescent="0.25">
      <c r="A42" s="86"/>
      <c r="B42" s="60"/>
      <c r="C42" s="60"/>
      <c r="D42" s="60"/>
      <c r="E42" s="60"/>
      <c r="F42" s="59"/>
      <c r="G42" s="44" t="str">
        <f>IFERROR($F42/$F$52,"")</f>
        <v/>
      </c>
      <c r="H42" s="58"/>
    </row>
    <row r="43" spans="1:9" s="25" customFormat="1" ht="15.75" x14ac:dyDescent="0.25">
      <c r="A43" s="86"/>
      <c r="B43" s="60"/>
      <c r="C43" s="60"/>
      <c r="D43" s="60"/>
      <c r="E43" s="60"/>
      <c r="F43" s="59"/>
      <c r="G43" s="44" t="str">
        <f>IFERROR($F43/$F$52,"")</f>
        <v/>
      </c>
      <c r="H43" s="58"/>
    </row>
    <row r="44" spans="1:9" s="25" customFormat="1" ht="15.75" x14ac:dyDescent="0.25">
      <c r="A44" s="86"/>
      <c r="B44" s="58"/>
      <c r="C44" s="58"/>
      <c r="D44" s="58"/>
      <c r="E44" s="58"/>
      <c r="F44" s="59"/>
      <c r="G44" s="44" t="str">
        <f>IFERROR($F44/$F$52,"")</f>
        <v/>
      </c>
      <c r="H44" s="58"/>
    </row>
    <row r="45" spans="1:9" s="25" customFormat="1" ht="15.75" x14ac:dyDescent="0.25">
      <c r="A45" s="86"/>
      <c r="B45" s="58"/>
      <c r="C45" s="58"/>
      <c r="D45" s="58"/>
      <c r="E45" s="58"/>
      <c r="F45" s="59"/>
      <c r="G45" s="44" t="str">
        <f>IFERROR($F45/$F$52,"")</f>
        <v/>
      </c>
      <c r="H45" s="58"/>
    </row>
    <row r="46" spans="1:9" s="25" customFormat="1" ht="15.75" x14ac:dyDescent="0.25">
      <c r="A46" s="86"/>
      <c r="B46" s="58"/>
      <c r="C46" s="58"/>
      <c r="D46" s="58"/>
      <c r="E46" s="58"/>
      <c r="F46" s="59"/>
      <c r="G46" s="44" t="str">
        <f>IFERROR($F46/$F$52,"")</f>
        <v/>
      </c>
      <c r="H46" s="58"/>
    </row>
    <row r="47" spans="1:9" s="25" customFormat="1" ht="15.75" x14ac:dyDescent="0.25">
      <c r="A47" s="86"/>
      <c r="B47" s="58"/>
      <c r="C47" s="58"/>
      <c r="D47" s="58"/>
      <c r="E47" s="58"/>
      <c r="F47" s="59"/>
      <c r="G47" s="44" t="str">
        <f>IFERROR($F47/$F$52,"")</f>
        <v/>
      </c>
      <c r="H47" s="58"/>
    </row>
    <row r="48" spans="1:9" s="6" customFormat="1" ht="15.75" x14ac:dyDescent="0.25">
      <c r="A48" s="86"/>
      <c r="B48" s="58"/>
      <c r="C48" s="58"/>
      <c r="D48" s="58"/>
      <c r="E48" s="58"/>
      <c r="F48" s="59"/>
      <c r="G48" s="44" t="str">
        <f>IFERROR($F48/$F$52,"")</f>
        <v/>
      </c>
      <c r="H48" s="58"/>
    </row>
    <row r="49" spans="1:9" s="6" customFormat="1" ht="15.75" x14ac:dyDescent="0.25">
      <c r="A49" s="86"/>
      <c r="B49" s="58"/>
      <c r="C49" s="58"/>
      <c r="D49" s="58"/>
      <c r="E49" s="58"/>
      <c r="F49" s="59"/>
      <c r="G49" s="44" t="str">
        <f>IFERROR($F49/$F$52,"")</f>
        <v/>
      </c>
      <c r="H49" s="58"/>
    </row>
    <row r="50" spans="1:9" s="6" customFormat="1" ht="15.75" x14ac:dyDescent="0.25">
      <c r="A50" s="86"/>
      <c r="B50" s="58"/>
      <c r="C50" s="58"/>
      <c r="D50" s="58"/>
      <c r="E50" s="58"/>
      <c r="F50" s="59"/>
      <c r="G50" s="44" t="str">
        <f>IFERROR($F50/$F$52,"")</f>
        <v/>
      </c>
      <c r="H50" s="58"/>
    </row>
    <row r="51" spans="1:9" s="6" customFormat="1" ht="15.75" x14ac:dyDescent="0.25">
      <c r="A51" s="86"/>
      <c r="B51" s="58"/>
      <c r="C51" s="58"/>
      <c r="D51" s="58"/>
      <c r="E51" s="58"/>
      <c r="F51" s="59"/>
      <c r="G51" s="44" t="str">
        <f>IFERROR($F51/$F$52,"")</f>
        <v/>
      </c>
      <c r="H51" s="58"/>
    </row>
    <row r="52" spans="1:9" s="32" customFormat="1" ht="18.75" x14ac:dyDescent="0.25">
      <c r="A52" s="87"/>
      <c r="B52" s="94" t="s">
        <v>2</v>
      </c>
      <c r="C52" s="94"/>
      <c r="D52" s="94"/>
      <c r="E52" s="94"/>
      <c r="F52" s="95">
        <f>SUBTOTAL(109,Table69591157[Final Contract Amount])</f>
        <v>0</v>
      </c>
      <c r="G52" s="96"/>
      <c r="H52" s="97"/>
      <c r="I52" s="96"/>
    </row>
    <row r="53" spans="1:9" s="24" customFormat="1" ht="18.75" x14ac:dyDescent="0.25">
      <c r="B53" s="16"/>
      <c r="C53" s="16"/>
      <c r="D53" s="16"/>
      <c r="E53" s="16"/>
      <c r="F53" s="16"/>
      <c r="G53" s="22"/>
      <c r="H53" s="22"/>
      <c r="I53" s="23"/>
    </row>
  </sheetData>
  <sheetProtection insertRows="0" deleteRows="0" sort="0" autoFilter="0"/>
  <mergeCells count="22">
    <mergeCell ref="D2:I6"/>
    <mergeCell ref="D1:I1"/>
    <mergeCell ref="B3:C3"/>
    <mergeCell ref="B4:C4"/>
    <mergeCell ref="B5:C5"/>
    <mergeCell ref="E13:E14"/>
    <mergeCell ref="G13:G14"/>
    <mergeCell ref="H13:H14"/>
    <mergeCell ref="A11:A12"/>
    <mergeCell ref="B11:B12"/>
    <mergeCell ref="D11:D12"/>
    <mergeCell ref="E11:E12"/>
    <mergeCell ref="G11:G12"/>
    <mergeCell ref="H11:H12"/>
    <mergeCell ref="A9:C9"/>
    <mergeCell ref="D9:F9"/>
    <mergeCell ref="G9:I9"/>
    <mergeCell ref="B36:E36"/>
    <mergeCell ref="B52:E52"/>
    <mergeCell ref="A13:A14"/>
    <mergeCell ref="B13:B14"/>
    <mergeCell ref="D13:D14"/>
  </mergeCells>
  <pageMargins left="0.25" right="0.25" top="0.75" bottom="0.75" header="0.3" footer="0.3"/>
  <pageSetup scale="46" fitToHeight="0" orientation="landscape" r:id="rId1"/>
  <drawing r:id="rId2"/>
  <tableParts count="2">
    <tablePart r:id="rId3"/>
    <tablePart r:id="rId4"/>
  </tableParts>
  <extLst>
    <ext xmlns:x14="http://schemas.microsoft.com/office/spreadsheetml/2009/9/main" uri="{CCE6A557-97BC-4b89-ADB6-D9C93CAAB3DF}">
      <x14:dataValidations xmlns:xm="http://schemas.microsoft.com/office/excel/2006/main" count="1">
        <x14:dataValidation type="list" allowBlank="1" showInputMessage="1" showErrorMessage="1" xr:uid="{221C8F53-0044-4148-9CBC-5D99F2CC9DC9}">
          <x14:formula1>
            <xm:f>'Appendices and References'!$A$9:$A$13</xm:f>
          </x14:formula1>
          <xm:sqref>E21:E35 E39:E51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5F03F6-C9F5-4078-8C67-08F30B3CD7F0}">
  <sheetPr>
    <pageSetUpPr fitToPage="1"/>
  </sheetPr>
  <dimension ref="A1:L50"/>
  <sheetViews>
    <sheetView zoomScale="85" zoomScaleNormal="85" workbookViewId="0">
      <selection activeCell="D18" sqref="D18"/>
    </sheetView>
  </sheetViews>
  <sheetFormatPr defaultRowHeight="15" x14ac:dyDescent="0.25"/>
  <cols>
    <col min="1" max="1" width="20.5703125" style="10" customWidth="1"/>
    <col min="2" max="2" width="27.140625" style="10" customWidth="1"/>
    <col min="3" max="3" width="33.28515625" style="10" customWidth="1"/>
    <col min="4" max="4" width="24" style="10" bestFit="1" customWidth="1"/>
    <col min="5" max="5" width="22.28515625" style="10" bestFit="1" customWidth="1"/>
    <col min="6" max="6" width="25.140625" style="10" bestFit="1" customWidth="1"/>
    <col min="7" max="7" width="30.42578125" style="10" bestFit="1" customWidth="1"/>
    <col min="8" max="8" width="24.42578125" style="10" customWidth="1"/>
    <col min="9" max="9" width="31.85546875" style="10" bestFit="1" customWidth="1"/>
    <col min="10" max="10" width="18.42578125" style="10" bestFit="1" customWidth="1"/>
    <col min="11" max="11" width="22.85546875" style="10" bestFit="1" customWidth="1"/>
    <col min="12" max="12" width="18.42578125" style="10" bestFit="1" customWidth="1"/>
    <col min="13" max="16384" width="9.140625" style="10"/>
  </cols>
  <sheetData>
    <row r="1" spans="1:12" s="9" customFormat="1" ht="15.75" x14ac:dyDescent="0.25">
      <c r="A1" s="7" t="s">
        <v>4</v>
      </c>
      <c r="B1" s="5" t="s">
        <v>23</v>
      </c>
      <c r="C1" s="8"/>
    </row>
    <row r="2" spans="1:12" s="9" customFormat="1" ht="15.75" x14ac:dyDescent="0.25">
      <c r="A2" s="7" t="s">
        <v>44</v>
      </c>
      <c r="B2" s="5" t="s">
        <v>24</v>
      </c>
      <c r="C2" s="8"/>
    </row>
    <row r="3" spans="1:12" s="9" customFormat="1" ht="15.75" x14ac:dyDescent="0.25">
      <c r="A3" s="7"/>
      <c r="B3" s="5"/>
      <c r="C3" s="8"/>
    </row>
    <row r="4" spans="1:12" s="9" customFormat="1" ht="18.75" x14ac:dyDescent="0.25">
      <c r="A4" s="40" t="s">
        <v>40</v>
      </c>
      <c r="B4" s="41"/>
      <c r="C4" s="42"/>
      <c r="D4" s="39"/>
      <c r="E4" s="39"/>
      <c r="F4" s="39"/>
      <c r="G4" s="39"/>
      <c r="H4" s="39"/>
      <c r="I4" s="39"/>
      <c r="J4" s="39"/>
      <c r="K4" s="39"/>
      <c r="L4" s="39"/>
    </row>
    <row r="5" spans="1:12" s="9" customFormat="1" x14ac:dyDescent="0.25"/>
    <row r="6" spans="1:12" s="9" customFormat="1" ht="18.75" customHeight="1" x14ac:dyDescent="0.3">
      <c r="A6" s="71" t="s">
        <v>14</v>
      </c>
      <c r="B6" s="72"/>
      <c r="C6" s="72"/>
      <c r="D6" s="73"/>
      <c r="E6" s="74" t="s">
        <v>5</v>
      </c>
      <c r="F6" s="75"/>
      <c r="G6" s="75"/>
      <c r="H6" s="76"/>
      <c r="I6" s="77" t="s">
        <v>15</v>
      </c>
      <c r="J6" s="78"/>
      <c r="K6" s="78"/>
      <c r="L6" s="79"/>
    </row>
    <row r="7" spans="1:12" s="9" customFormat="1" ht="15" customHeight="1" x14ac:dyDescent="0.25">
      <c r="A7" s="53"/>
      <c r="B7" s="64" t="s">
        <v>41</v>
      </c>
      <c r="C7" s="64" t="s">
        <v>60</v>
      </c>
      <c r="D7" s="64" t="s">
        <v>42</v>
      </c>
      <c r="E7" s="64"/>
      <c r="F7" s="64" t="s">
        <v>41</v>
      </c>
      <c r="G7" s="64" t="s">
        <v>60</v>
      </c>
      <c r="H7" s="64" t="s">
        <v>42</v>
      </c>
      <c r="I7" s="64"/>
      <c r="J7" s="64" t="s">
        <v>41</v>
      </c>
      <c r="K7" s="64" t="s">
        <v>60</v>
      </c>
      <c r="L7" s="64" t="s">
        <v>42</v>
      </c>
    </row>
    <row r="8" spans="1:12" s="9" customFormat="1" ht="15.75" customHeight="1" x14ac:dyDescent="0.25">
      <c r="A8" s="68" t="s">
        <v>0</v>
      </c>
      <c r="B8" s="69"/>
      <c r="C8" s="49">
        <f>SUMIF('Project 2'!$E$18:$E$32,"MBE",'Project 2'!$F$18:$F$32)</f>
        <v>0</v>
      </c>
      <c r="D8" s="49">
        <f>SUMIF('Project 2'!$E$18:$E$32,"MBE",'Project 2'!$H$18:$H$32)</f>
        <v>0</v>
      </c>
      <c r="E8" s="68" t="s">
        <v>0</v>
      </c>
      <c r="F8" s="69"/>
      <c r="G8" s="49">
        <f>SUMIF('Project 2'!$E$36:$E$48,"MBE",'Project 2'!$F$36:$F$48)</f>
        <v>0</v>
      </c>
      <c r="H8" s="49">
        <f>SUMIF('Project 2'!$E$36:$E$48,"MBE",'Project 2'!$H$36:$H$48)</f>
        <v>0</v>
      </c>
      <c r="I8" s="68" t="s">
        <v>0</v>
      </c>
      <c r="J8" s="69"/>
      <c r="K8" s="49">
        <f>SUM(C8+G8)</f>
        <v>0</v>
      </c>
      <c r="L8" s="49">
        <f>SUM(D8+H8)</f>
        <v>0</v>
      </c>
    </row>
    <row r="9" spans="1:12" s="9" customFormat="1" ht="15.75" customHeight="1" x14ac:dyDescent="0.25">
      <c r="A9" s="68"/>
      <c r="B9" s="70"/>
      <c r="C9" s="50" t="e">
        <f>AVERAGE(C8/C12)</f>
        <v>#DIV/0!</v>
      </c>
      <c r="D9" s="50" t="e">
        <f>AVERAGE(D8/D12)</f>
        <v>#DIV/0!</v>
      </c>
      <c r="E9" s="68"/>
      <c r="F9" s="70"/>
      <c r="G9" s="50" t="e">
        <f>AVERAGE(G8/G12)</f>
        <v>#DIV/0!</v>
      </c>
      <c r="H9" s="50" t="e">
        <f>AVERAGE(H8/H12)</f>
        <v>#DIV/0!</v>
      </c>
      <c r="I9" s="68"/>
      <c r="J9" s="70"/>
      <c r="K9" s="50" t="e">
        <f>AVERAGE(K8/K12)</f>
        <v>#DIV/0!</v>
      </c>
      <c r="L9" s="50" t="e">
        <f>AVERAGE(L8/L12)</f>
        <v>#DIV/0!</v>
      </c>
    </row>
    <row r="10" spans="1:12" s="9" customFormat="1" ht="15.75" customHeight="1" x14ac:dyDescent="0.25">
      <c r="A10" s="68" t="s">
        <v>1</v>
      </c>
      <c r="B10" s="69"/>
      <c r="C10" s="49">
        <f>SUMIF('Project 2'!$E$18:$E$32,"WBE",'Project 2'!$F$18:$F$32)</f>
        <v>0</v>
      </c>
      <c r="D10" s="49">
        <f>SUMIF('Project 2'!$E$18:$E$32,"WBE",'Project 2'!$H$18:$H$32)</f>
        <v>0</v>
      </c>
      <c r="E10" s="68" t="s">
        <v>1</v>
      </c>
      <c r="F10" s="69"/>
      <c r="G10" s="49">
        <f>SUMIF('Project 2'!$E$36:$E$48,"WBE",'Project 2'!$F$36:$F$48)</f>
        <v>0</v>
      </c>
      <c r="H10" s="49">
        <f>SUMIF('Project 2'!$E$36:$E$48,"WBE",'Project 2'!$H$36:$H$48)</f>
        <v>0</v>
      </c>
      <c r="I10" s="68" t="s">
        <v>1</v>
      </c>
      <c r="J10" s="69"/>
      <c r="K10" s="49">
        <f>SUM(C10+G10)</f>
        <v>0</v>
      </c>
      <c r="L10" s="49">
        <f>SUM(D10+H10)</f>
        <v>0</v>
      </c>
    </row>
    <row r="11" spans="1:12" s="9" customFormat="1" ht="15.75" customHeight="1" x14ac:dyDescent="0.25">
      <c r="A11" s="68"/>
      <c r="B11" s="70"/>
      <c r="C11" s="50" t="e">
        <f>AVERAGE(C10/C12)</f>
        <v>#DIV/0!</v>
      </c>
      <c r="D11" s="50" t="e">
        <f>AVERAGE(D10/D12)</f>
        <v>#DIV/0!</v>
      </c>
      <c r="E11" s="68"/>
      <c r="F11" s="70"/>
      <c r="G11" s="50" t="e">
        <f>AVERAGE(G10/G12)</f>
        <v>#DIV/0!</v>
      </c>
      <c r="H11" s="50" t="e">
        <f>AVERAGE(H10/H12)</f>
        <v>#DIV/0!</v>
      </c>
      <c r="I11" s="68"/>
      <c r="J11" s="70"/>
      <c r="K11" s="50" t="e">
        <f>AVERAGE(K10/K12)</f>
        <v>#DIV/0!</v>
      </c>
      <c r="L11" s="50" t="e">
        <f>AVERAGE(L10/L12)</f>
        <v>#DIV/0!</v>
      </c>
    </row>
    <row r="12" spans="1:12" s="9" customFormat="1" ht="15.75" x14ac:dyDescent="0.25">
      <c r="A12" s="52" t="s">
        <v>22</v>
      </c>
      <c r="B12" s="62"/>
      <c r="C12" s="49">
        <f>F33</f>
        <v>0</v>
      </c>
      <c r="D12" s="49">
        <f>H33</f>
        <v>0</v>
      </c>
      <c r="E12" s="52" t="s">
        <v>20</v>
      </c>
      <c r="F12" s="63"/>
      <c r="G12" s="49">
        <f>F49</f>
        <v>0</v>
      </c>
      <c r="H12" s="49">
        <f>H49</f>
        <v>0</v>
      </c>
      <c r="I12" s="52" t="s">
        <v>21</v>
      </c>
      <c r="J12" s="63"/>
      <c r="K12" s="49">
        <f>SUM(C12+G12)</f>
        <v>0</v>
      </c>
      <c r="L12" s="49">
        <f>SUM(D12+H12)</f>
        <v>0</v>
      </c>
    </row>
    <row r="13" spans="1:12" s="9" customFormat="1" ht="15" customHeight="1" x14ac:dyDescent="0.25">
      <c r="A13" s="13"/>
      <c r="B13" s="12"/>
      <c r="C13" s="12"/>
      <c r="D13" s="12"/>
      <c r="E13" s="11"/>
      <c r="F13" s="11"/>
      <c r="G13" s="13"/>
      <c r="H13" s="61"/>
      <c r="I13" s="12"/>
      <c r="J13" s="11"/>
      <c r="K13" s="55"/>
    </row>
    <row r="14" spans="1:12" s="9" customFormat="1" ht="18.75" x14ac:dyDescent="0.25">
      <c r="A14" s="43" t="s">
        <v>43</v>
      </c>
      <c r="B14" s="43"/>
      <c r="C14" s="43"/>
      <c r="D14" s="36"/>
      <c r="E14" s="37"/>
      <c r="F14" s="37"/>
      <c r="G14" s="38"/>
      <c r="H14" s="36"/>
      <c r="I14" s="36"/>
      <c r="J14" s="37"/>
      <c r="K14" s="37"/>
      <c r="L14" s="39"/>
    </row>
    <row r="15" spans="1:12" s="9" customFormat="1" x14ac:dyDescent="0.25">
      <c r="A15" s="13"/>
      <c r="B15" s="12"/>
      <c r="C15" s="12"/>
      <c r="D15" s="12"/>
      <c r="E15" s="11"/>
      <c r="F15" s="11"/>
      <c r="G15" s="13"/>
      <c r="H15" s="12"/>
      <c r="I15" s="12"/>
      <c r="J15" s="11"/>
      <c r="K15" s="11"/>
    </row>
    <row r="16" spans="1:12" s="20" customFormat="1" ht="18.75" x14ac:dyDescent="0.25">
      <c r="A16" s="16"/>
      <c r="B16" s="16"/>
      <c r="C16" s="17"/>
      <c r="D16" s="17"/>
      <c r="E16" s="17"/>
      <c r="F16" s="17"/>
      <c r="G16" s="18"/>
      <c r="H16" s="18"/>
      <c r="I16" s="19"/>
      <c r="J16" s="18"/>
      <c r="K16" s="19"/>
    </row>
    <row r="17" spans="1:10" s="20" customFormat="1" x14ac:dyDescent="0.25">
      <c r="A17" s="28"/>
      <c r="B17" s="14" t="s">
        <v>47</v>
      </c>
      <c r="C17" s="14" t="s">
        <v>7</v>
      </c>
      <c r="D17" s="14" t="s">
        <v>6</v>
      </c>
      <c r="E17" s="14" t="s">
        <v>8</v>
      </c>
      <c r="F17" s="15" t="s">
        <v>60</v>
      </c>
      <c r="G17" s="15" t="s">
        <v>61</v>
      </c>
      <c r="H17" s="15" t="s">
        <v>42</v>
      </c>
      <c r="I17" s="21" t="s">
        <v>62</v>
      </c>
      <c r="J17" s="15" t="s">
        <v>19</v>
      </c>
    </row>
    <row r="18" spans="1:10" s="20" customFormat="1" ht="15.75" x14ac:dyDescent="0.25">
      <c r="A18" s="30"/>
      <c r="B18" s="60"/>
      <c r="C18" s="60"/>
      <c r="D18" s="60"/>
      <c r="E18" s="60"/>
      <c r="F18" s="59"/>
      <c r="G18" s="44" t="str">
        <f t="shared" ref="G18:G32" si="0">IFERROR($F18/$F$33,"")</f>
        <v/>
      </c>
      <c r="H18" s="58"/>
      <c r="I18" s="44" t="str">
        <f t="shared" ref="I18:I32" si="1">IFERROR($H18/$H$33,"")</f>
        <v/>
      </c>
      <c r="J18" s="60" t="s">
        <v>30</v>
      </c>
    </row>
    <row r="19" spans="1:10" s="20" customFormat="1" ht="15.75" x14ac:dyDescent="0.25">
      <c r="A19" s="30"/>
      <c r="B19" s="60"/>
      <c r="C19" s="60"/>
      <c r="D19" s="60"/>
      <c r="E19" s="60"/>
      <c r="F19" s="59"/>
      <c r="G19" s="44" t="str">
        <f t="shared" si="0"/>
        <v/>
      </c>
      <c r="H19" s="58"/>
      <c r="I19" s="44" t="str">
        <f t="shared" si="1"/>
        <v/>
      </c>
      <c r="J19" s="58"/>
    </row>
    <row r="20" spans="1:10" s="20" customFormat="1" ht="15.75" x14ac:dyDescent="0.25">
      <c r="A20" s="30"/>
      <c r="B20" s="60"/>
      <c r="C20" s="60"/>
      <c r="D20" s="60"/>
      <c r="E20" s="60"/>
      <c r="F20" s="59"/>
      <c r="G20" s="44" t="str">
        <f t="shared" si="0"/>
        <v/>
      </c>
      <c r="H20" s="58"/>
      <c r="I20" s="44" t="str">
        <f t="shared" si="1"/>
        <v/>
      </c>
      <c r="J20" s="58"/>
    </row>
    <row r="21" spans="1:10" s="20" customFormat="1" ht="15.75" x14ac:dyDescent="0.25">
      <c r="A21" s="30"/>
      <c r="B21" s="60"/>
      <c r="C21" s="60"/>
      <c r="D21" s="60"/>
      <c r="E21" s="60"/>
      <c r="F21" s="59"/>
      <c r="G21" s="44" t="str">
        <f t="shared" si="0"/>
        <v/>
      </c>
      <c r="H21" s="58"/>
      <c r="I21" s="44" t="str">
        <f t="shared" si="1"/>
        <v/>
      </c>
      <c r="J21" s="58"/>
    </row>
    <row r="22" spans="1:10" s="20" customFormat="1" ht="15.75" x14ac:dyDescent="0.25">
      <c r="A22" s="30"/>
      <c r="B22" s="60"/>
      <c r="C22" s="60"/>
      <c r="D22" s="60"/>
      <c r="E22" s="60"/>
      <c r="F22" s="59"/>
      <c r="G22" s="44" t="str">
        <f t="shared" si="0"/>
        <v/>
      </c>
      <c r="H22" s="58"/>
      <c r="I22" s="44" t="str">
        <f t="shared" si="1"/>
        <v/>
      </c>
      <c r="J22" s="58"/>
    </row>
    <row r="23" spans="1:10" s="20" customFormat="1" ht="15.75" x14ac:dyDescent="0.25">
      <c r="A23" s="30"/>
      <c r="B23" s="60"/>
      <c r="C23" s="60"/>
      <c r="D23" s="60"/>
      <c r="E23" s="60"/>
      <c r="F23" s="59"/>
      <c r="G23" s="44" t="str">
        <f t="shared" si="0"/>
        <v/>
      </c>
      <c r="H23" s="58"/>
      <c r="I23" s="44" t="str">
        <f t="shared" si="1"/>
        <v/>
      </c>
      <c r="J23" s="58"/>
    </row>
    <row r="24" spans="1:10" s="6" customFormat="1" ht="15.75" x14ac:dyDescent="0.25">
      <c r="A24" s="30"/>
      <c r="B24" s="60"/>
      <c r="C24" s="60"/>
      <c r="D24" s="60"/>
      <c r="E24" s="60"/>
      <c r="F24" s="59"/>
      <c r="G24" s="44" t="str">
        <f t="shared" si="0"/>
        <v/>
      </c>
      <c r="H24" s="58"/>
      <c r="I24" s="44" t="str">
        <f t="shared" si="1"/>
        <v/>
      </c>
      <c r="J24" s="58"/>
    </row>
    <row r="25" spans="1:10" s="6" customFormat="1" ht="15.75" x14ac:dyDescent="0.25">
      <c r="A25" s="30"/>
      <c r="B25" s="58"/>
      <c r="C25" s="58"/>
      <c r="D25" s="58"/>
      <c r="E25" s="58"/>
      <c r="F25" s="59"/>
      <c r="G25" s="44" t="str">
        <f t="shared" si="0"/>
        <v/>
      </c>
      <c r="H25" s="58"/>
      <c r="I25" s="44" t="str">
        <f t="shared" si="1"/>
        <v/>
      </c>
      <c r="J25" s="58"/>
    </row>
    <row r="26" spans="1:10" s="6" customFormat="1" ht="15.75" x14ac:dyDescent="0.25">
      <c r="A26" s="30"/>
      <c r="B26" s="58"/>
      <c r="C26" s="58"/>
      <c r="D26" s="58"/>
      <c r="E26" s="58"/>
      <c r="F26" s="59"/>
      <c r="G26" s="44" t="str">
        <f t="shared" si="0"/>
        <v/>
      </c>
      <c r="H26" s="58"/>
      <c r="I26" s="44" t="str">
        <f t="shared" si="1"/>
        <v/>
      </c>
      <c r="J26" s="58"/>
    </row>
    <row r="27" spans="1:10" s="6" customFormat="1" ht="15.75" x14ac:dyDescent="0.25">
      <c r="A27" s="30"/>
      <c r="B27" s="58"/>
      <c r="C27" s="58"/>
      <c r="D27" s="58"/>
      <c r="E27" s="58"/>
      <c r="F27" s="59"/>
      <c r="G27" s="44" t="str">
        <f t="shared" si="0"/>
        <v/>
      </c>
      <c r="H27" s="58"/>
      <c r="I27" s="44" t="str">
        <f t="shared" si="1"/>
        <v/>
      </c>
      <c r="J27" s="58"/>
    </row>
    <row r="28" spans="1:10" s="6" customFormat="1" ht="15.75" x14ac:dyDescent="0.25">
      <c r="A28" s="30"/>
      <c r="B28" s="58"/>
      <c r="C28" s="58"/>
      <c r="D28" s="58"/>
      <c r="E28" s="58"/>
      <c r="F28" s="59"/>
      <c r="G28" s="44" t="str">
        <f t="shared" si="0"/>
        <v/>
      </c>
      <c r="H28" s="58"/>
      <c r="I28" s="44" t="str">
        <f t="shared" si="1"/>
        <v/>
      </c>
      <c r="J28" s="58"/>
    </row>
    <row r="29" spans="1:10" s="6" customFormat="1" ht="15.75" x14ac:dyDescent="0.25">
      <c r="A29" s="30"/>
      <c r="B29" s="58"/>
      <c r="C29" s="58"/>
      <c r="D29" s="58"/>
      <c r="E29" s="58"/>
      <c r="F29" s="59"/>
      <c r="G29" s="44" t="str">
        <f t="shared" si="0"/>
        <v/>
      </c>
      <c r="H29" s="58"/>
      <c r="I29" s="44" t="str">
        <f t="shared" si="1"/>
        <v/>
      </c>
      <c r="J29" s="58"/>
    </row>
    <row r="30" spans="1:10" s="6" customFormat="1" ht="15.75" x14ac:dyDescent="0.25">
      <c r="A30" s="30"/>
      <c r="B30" s="58"/>
      <c r="C30" s="58"/>
      <c r="D30" s="58"/>
      <c r="E30" s="58"/>
      <c r="F30" s="59"/>
      <c r="G30" s="44" t="str">
        <f t="shared" si="0"/>
        <v/>
      </c>
      <c r="H30" s="58"/>
      <c r="I30" s="44" t="str">
        <f t="shared" si="1"/>
        <v/>
      </c>
      <c r="J30" s="58"/>
    </row>
    <row r="31" spans="1:10" s="6" customFormat="1" ht="15.75" x14ac:dyDescent="0.25">
      <c r="A31" s="30"/>
      <c r="B31" s="58"/>
      <c r="C31" s="58"/>
      <c r="D31" s="58"/>
      <c r="E31" s="58"/>
      <c r="F31" s="59"/>
      <c r="G31" s="44" t="str">
        <f t="shared" si="0"/>
        <v/>
      </c>
      <c r="H31" s="58"/>
      <c r="I31" s="44" t="str">
        <f t="shared" si="1"/>
        <v/>
      </c>
      <c r="J31" s="58"/>
    </row>
    <row r="32" spans="1:10" s="6" customFormat="1" ht="15.75" x14ac:dyDescent="0.25">
      <c r="A32" s="30"/>
      <c r="B32" s="58"/>
      <c r="C32" s="58"/>
      <c r="D32" s="58"/>
      <c r="E32" s="58"/>
      <c r="F32" s="59"/>
      <c r="G32" s="44" t="str">
        <f t="shared" si="0"/>
        <v/>
      </c>
      <c r="H32" s="58"/>
      <c r="I32" s="44" t="str">
        <f t="shared" si="1"/>
        <v/>
      </c>
      <c r="J32" s="58"/>
    </row>
    <row r="33" spans="1:12" s="32" customFormat="1" ht="18.75" x14ac:dyDescent="0.25">
      <c r="A33" s="31"/>
      <c r="B33" s="80" t="s">
        <v>9</v>
      </c>
      <c r="C33" s="80"/>
      <c r="D33" s="80"/>
      <c r="E33" s="80"/>
      <c r="F33" s="57">
        <f>SUBTOTAL(109,Table584810464[Contract Value])</f>
        <v>0</v>
      </c>
      <c r="G33" s="45"/>
      <c r="H33" s="57">
        <f>SUBTOTAL(109,Table584810464[Actual Spend])</f>
        <v>0</v>
      </c>
      <c r="I33" s="46"/>
      <c r="J33" s="45"/>
      <c r="K33" s="46"/>
      <c r="L33" s="47"/>
    </row>
    <row r="34" spans="1:12" s="24" customFormat="1" ht="18.75" x14ac:dyDescent="0.25">
      <c r="A34" s="16"/>
      <c r="B34" s="16"/>
      <c r="C34" s="16"/>
      <c r="D34" s="16" t="s">
        <v>11</v>
      </c>
      <c r="E34" s="16"/>
      <c r="F34" s="16"/>
      <c r="G34" s="22"/>
      <c r="H34" s="22"/>
      <c r="I34" s="23"/>
      <c r="J34" s="22"/>
      <c r="K34" s="23"/>
    </row>
    <row r="35" spans="1:12" s="25" customFormat="1" x14ac:dyDescent="0.25">
      <c r="A35" s="29"/>
      <c r="B35" s="14" t="s">
        <v>47</v>
      </c>
      <c r="C35" s="14" t="s">
        <v>7</v>
      </c>
      <c r="D35" s="14" t="s">
        <v>6</v>
      </c>
      <c r="E35" s="14" t="s">
        <v>8</v>
      </c>
      <c r="F35" s="15" t="s">
        <v>60</v>
      </c>
      <c r="G35" s="15" t="s">
        <v>63</v>
      </c>
      <c r="H35" s="15" t="s">
        <v>42</v>
      </c>
      <c r="I35" s="21" t="s">
        <v>64</v>
      </c>
      <c r="J35" s="15" t="s">
        <v>19</v>
      </c>
    </row>
    <row r="36" spans="1:12" s="25" customFormat="1" ht="15.75" x14ac:dyDescent="0.25">
      <c r="A36" s="33"/>
      <c r="B36" s="60"/>
      <c r="C36" s="60"/>
      <c r="D36" s="60"/>
      <c r="E36" s="60"/>
      <c r="F36" s="59"/>
      <c r="G36" s="44" t="str">
        <f t="shared" ref="G36:G48" si="2">IFERROR($F36/$F$49,"")</f>
        <v/>
      </c>
      <c r="H36" s="59"/>
      <c r="I36" s="44" t="str">
        <f t="shared" ref="I36:I48" si="3">IFERROR($H36/$H$49,"")</f>
        <v/>
      </c>
      <c r="J36" s="60" t="s">
        <v>30</v>
      </c>
    </row>
    <row r="37" spans="1:12" s="25" customFormat="1" ht="15.75" x14ac:dyDescent="0.25">
      <c r="A37" s="33"/>
      <c r="B37" s="60"/>
      <c r="C37" s="60"/>
      <c r="D37" s="60"/>
      <c r="E37" s="60"/>
      <c r="F37" s="59"/>
      <c r="G37" s="44" t="str">
        <f t="shared" si="2"/>
        <v/>
      </c>
      <c r="H37" s="59"/>
      <c r="I37" s="44" t="str">
        <f t="shared" si="3"/>
        <v/>
      </c>
      <c r="J37" s="58"/>
    </row>
    <row r="38" spans="1:12" s="25" customFormat="1" ht="15.75" x14ac:dyDescent="0.25">
      <c r="A38" s="33"/>
      <c r="B38" s="60"/>
      <c r="C38" s="60"/>
      <c r="D38" s="60"/>
      <c r="E38" s="60"/>
      <c r="F38" s="59"/>
      <c r="G38" s="44" t="str">
        <f t="shared" si="2"/>
        <v/>
      </c>
      <c r="H38" s="59"/>
      <c r="I38" s="44" t="str">
        <f t="shared" si="3"/>
        <v/>
      </c>
      <c r="J38" s="58"/>
    </row>
    <row r="39" spans="1:12" s="25" customFormat="1" ht="15.75" x14ac:dyDescent="0.25">
      <c r="A39" s="33"/>
      <c r="B39" s="60"/>
      <c r="C39" s="60"/>
      <c r="D39" s="60"/>
      <c r="E39" s="60"/>
      <c r="F39" s="59"/>
      <c r="G39" s="44" t="str">
        <f t="shared" si="2"/>
        <v/>
      </c>
      <c r="H39" s="59"/>
      <c r="I39" s="44" t="str">
        <f t="shared" si="3"/>
        <v/>
      </c>
      <c r="J39" s="58"/>
    </row>
    <row r="40" spans="1:12" s="25" customFormat="1" ht="15.75" x14ac:dyDescent="0.25">
      <c r="A40" s="33"/>
      <c r="B40" s="60"/>
      <c r="C40" s="60"/>
      <c r="D40" s="60"/>
      <c r="E40" s="60"/>
      <c r="F40" s="59"/>
      <c r="G40" s="44" t="str">
        <f t="shared" si="2"/>
        <v/>
      </c>
      <c r="H40" s="59"/>
      <c r="I40" s="44" t="str">
        <f t="shared" si="3"/>
        <v/>
      </c>
      <c r="J40" s="58"/>
    </row>
    <row r="41" spans="1:12" s="25" customFormat="1" ht="15.75" x14ac:dyDescent="0.25">
      <c r="A41" s="33"/>
      <c r="B41" s="58"/>
      <c r="C41" s="58"/>
      <c r="D41" s="58"/>
      <c r="E41" s="58"/>
      <c r="F41" s="59"/>
      <c r="G41" s="44" t="str">
        <f t="shared" si="2"/>
        <v/>
      </c>
      <c r="H41" s="59"/>
      <c r="I41" s="44" t="str">
        <f t="shared" si="3"/>
        <v/>
      </c>
      <c r="J41" s="58"/>
    </row>
    <row r="42" spans="1:12" s="25" customFormat="1" ht="15.75" x14ac:dyDescent="0.25">
      <c r="A42" s="33"/>
      <c r="B42" s="58"/>
      <c r="C42" s="58"/>
      <c r="D42" s="58"/>
      <c r="E42" s="58"/>
      <c r="F42" s="59"/>
      <c r="G42" s="44" t="str">
        <f t="shared" si="2"/>
        <v/>
      </c>
      <c r="H42" s="59"/>
      <c r="I42" s="44" t="str">
        <f t="shared" si="3"/>
        <v/>
      </c>
      <c r="J42" s="58"/>
    </row>
    <row r="43" spans="1:12" s="25" customFormat="1" ht="15.75" x14ac:dyDescent="0.25">
      <c r="A43" s="33"/>
      <c r="B43" s="58"/>
      <c r="C43" s="58"/>
      <c r="D43" s="58"/>
      <c r="E43" s="58"/>
      <c r="F43" s="59"/>
      <c r="G43" s="44" t="str">
        <f t="shared" si="2"/>
        <v/>
      </c>
      <c r="H43" s="59"/>
      <c r="I43" s="44" t="str">
        <f t="shared" si="3"/>
        <v/>
      </c>
      <c r="J43" s="58"/>
    </row>
    <row r="44" spans="1:12" s="25" customFormat="1" ht="15.75" x14ac:dyDescent="0.25">
      <c r="A44" s="33"/>
      <c r="B44" s="58"/>
      <c r="C44" s="58"/>
      <c r="D44" s="58"/>
      <c r="E44" s="58"/>
      <c r="F44" s="59"/>
      <c r="G44" s="44" t="str">
        <f t="shared" si="2"/>
        <v/>
      </c>
      <c r="H44" s="59"/>
      <c r="I44" s="44" t="str">
        <f t="shared" si="3"/>
        <v/>
      </c>
      <c r="J44" s="58"/>
    </row>
    <row r="45" spans="1:12" s="6" customFormat="1" ht="15.75" x14ac:dyDescent="0.25">
      <c r="A45" s="33"/>
      <c r="B45" s="58"/>
      <c r="C45" s="58"/>
      <c r="D45" s="58"/>
      <c r="E45" s="58"/>
      <c r="F45" s="59"/>
      <c r="G45" s="44" t="str">
        <f t="shared" si="2"/>
        <v/>
      </c>
      <c r="H45" s="59"/>
      <c r="I45" s="44" t="str">
        <f t="shared" si="3"/>
        <v/>
      </c>
      <c r="J45" s="58"/>
    </row>
    <row r="46" spans="1:12" s="6" customFormat="1" ht="15.75" x14ac:dyDescent="0.25">
      <c r="A46" s="33"/>
      <c r="B46" s="58"/>
      <c r="C46" s="58"/>
      <c r="D46" s="58"/>
      <c r="E46" s="58"/>
      <c r="F46" s="59"/>
      <c r="G46" s="44" t="str">
        <f t="shared" si="2"/>
        <v/>
      </c>
      <c r="H46" s="59"/>
      <c r="I46" s="44" t="str">
        <f t="shared" si="3"/>
        <v/>
      </c>
      <c r="J46" s="58"/>
    </row>
    <row r="47" spans="1:12" s="6" customFormat="1" ht="15.75" x14ac:dyDescent="0.25">
      <c r="A47" s="33"/>
      <c r="B47" s="58"/>
      <c r="C47" s="58"/>
      <c r="D47" s="58"/>
      <c r="E47" s="58"/>
      <c r="F47" s="59"/>
      <c r="G47" s="44" t="str">
        <f t="shared" si="2"/>
        <v/>
      </c>
      <c r="H47" s="59"/>
      <c r="I47" s="44" t="str">
        <f t="shared" si="3"/>
        <v/>
      </c>
      <c r="J47" s="58"/>
    </row>
    <row r="48" spans="1:12" s="6" customFormat="1" ht="15.75" x14ac:dyDescent="0.25">
      <c r="A48" s="33"/>
      <c r="B48" s="58"/>
      <c r="C48" s="58"/>
      <c r="D48" s="58"/>
      <c r="E48" s="58"/>
      <c r="F48" s="59"/>
      <c r="G48" s="44" t="str">
        <f t="shared" si="2"/>
        <v/>
      </c>
      <c r="H48" s="59"/>
      <c r="I48" s="44" t="str">
        <f t="shared" si="3"/>
        <v/>
      </c>
      <c r="J48" s="58"/>
    </row>
    <row r="49" spans="1:12" s="32" customFormat="1" ht="18.75" x14ac:dyDescent="0.25">
      <c r="A49" s="34"/>
      <c r="B49" s="81" t="s">
        <v>2</v>
      </c>
      <c r="C49" s="81"/>
      <c r="D49" s="81"/>
      <c r="E49" s="81"/>
      <c r="F49" s="48">
        <f>SUBTOTAL(109,Table695911575[Contract Value])</f>
        <v>0</v>
      </c>
      <c r="G49" s="27"/>
      <c r="H49" s="56">
        <f>SUBTOTAL(109,Table695911575[Actual Spend])</f>
        <v>0</v>
      </c>
      <c r="I49" s="26"/>
      <c r="J49" s="27"/>
      <c r="K49" s="26"/>
      <c r="L49" s="35"/>
    </row>
    <row r="50" spans="1:12" s="24" customFormat="1" ht="18.75" x14ac:dyDescent="0.25">
      <c r="B50" s="16"/>
      <c r="C50" s="16"/>
      <c r="D50" s="16"/>
      <c r="E50" s="16"/>
      <c r="F50" s="16"/>
      <c r="G50" s="22"/>
      <c r="H50" s="22"/>
      <c r="I50" s="23"/>
      <c r="J50" s="22"/>
      <c r="K50" s="23"/>
    </row>
  </sheetData>
  <sheetProtection insertRows="0" deleteRows="0" sort="0" autoFilter="0"/>
  <mergeCells count="17">
    <mergeCell ref="B33:E33"/>
    <mergeCell ref="B49:E49"/>
    <mergeCell ref="A10:A11"/>
    <mergeCell ref="B10:B11"/>
    <mergeCell ref="E10:E11"/>
    <mergeCell ref="F10:F11"/>
    <mergeCell ref="I10:I11"/>
    <mergeCell ref="J10:J11"/>
    <mergeCell ref="A6:D6"/>
    <mergeCell ref="E6:H6"/>
    <mergeCell ref="I6:L6"/>
    <mergeCell ref="A8:A9"/>
    <mergeCell ref="B8:B9"/>
    <mergeCell ref="E8:E9"/>
    <mergeCell ref="F8:F9"/>
    <mergeCell ref="I8:I9"/>
    <mergeCell ref="J8:J9"/>
  </mergeCells>
  <pageMargins left="0.25" right="0.25" top="0.75" bottom="0.75" header="0.3" footer="0.3"/>
  <pageSetup scale="46" fitToHeight="0" orientation="landscape" r:id="rId1"/>
  <tableParts count="2">
    <tablePart r:id="rId2"/>
    <tablePart r:id="rId3"/>
  </tableParts>
  <extLst>
    <ext xmlns:x14="http://schemas.microsoft.com/office/spreadsheetml/2009/9/main" uri="{CCE6A557-97BC-4b89-ADB6-D9C93CAAB3DF}">
      <x14:dataValidations xmlns:xm="http://schemas.microsoft.com/office/excel/2006/main" count="1">
        <x14:dataValidation type="list" allowBlank="1" showInputMessage="1" showErrorMessage="1" xr:uid="{88183365-E5EA-4EEA-AB4A-996F7FDF4A79}">
          <x14:formula1>
            <xm:f>'Appendices and References'!$A$9:$A$13</xm:f>
          </x14:formula1>
          <xm:sqref>E18:E32 E36:E48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E9E82E-59BA-4076-923C-C47E1BA0498E}">
  <sheetPr>
    <pageSetUpPr fitToPage="1"/>
  </sheetPr>
  <dimension ref="A1:L50"/>
  <sheetViews>
    <sheetView zoomScale="85" zoomScaleNormal="85" workbookViewId="0">
      <selection activeCell="C26" sqref="C26"/>
    </sheetView>
  </sheetViews>
  <sheetFormatPr defaultRowHeight="15" x14ac:dyDescent="0.25"/>
  <cols>
    <col min="1" max="1" width="20.5703125" style="10" customWidth="1"/>
    <col min="2" max="2" width="27.140625" style="10" customWidth="1"/>
    <col min="3" max="3" width="33.28515625" style="10" customWidth="1"/>
    <col min="4" max="4" width="24" style="10" bestFit="1" customWidth="1"/>
    <col min="5" max="5" width="22.28515625" style="10" bestFit="1" customWidth="1"/>
    <col min="6" max="6" width="25.140625" style="10" bestFit="1" customWidth="1"/>
    <col min="7" max="7" width="30.42578125" style="10" bestFit="1" customWidth="1"/>
    <col min="8" max="8" width="24.42578125" style="10" customWidth="1"/>
    <col min="9" max="9" width="31.85546875" style="10" bestFit="1" customWidth="1"/>
    <col min="10" max="10" width="18.42578125" style="10" bestFit="1" customWidth="1"/>
    <col min="11" max="11" width="22.85546875" style="10" bestFit="1" customWidth="1"/>
    <col min="12" max="12" width="18.42578125" style="10" bestFit="1" customWidth="1"/>
    <col min="13" max="16384" width="9.140625" style="10"/>
  </cols>
  <sheetData>
    <row r="1" spans="1:12" s="9" customFormat="1" ht="15.75" x14ac:dyDescent="0.25">
      <c r="A1" s="7" t="s">
        <v>4</v>
      </c>
      <c r="B1" s="5" t="s">
        <v>23</v>
      </c>
      <c r="C1" s="8"/>
    </row>
    <row r="2" spans="1:12" s="9" customFormat="1" ht="15.75" x14ac:dyDescent="0.25">
      <c r="A2" s="7" t="s">
        <v>44</v>
      </c>
      <c r="B2" s="5" t="s">
        <v>24</v>
      </c>
      <c r="C2" s="8"/>
    </row>
    <row r="3" spans="1:12" s="9" customFormat="1" ht="15.75" x14ac:dyDescent="0.25">
      <c r="A3" s="7"/>
      <c r="B3" s="5"/>
      <c r="C3" s="8"/>
    </row>
    <row r="4" spans="1:12" s="9" customFormat="1" ht="18.75" x14ac:dyDescent="0.25">
      <c r="A4" s="40" t="s">
        <v>40</v>
      </c>
      <c r="B4" s="41"/>
      <c r="C4" s="42"/>
      <c r="D4" s="39"/>
      <c r="E4" s="39"/>
      <c r="F4" s="39"/>
      <c r="G4" s="39"/>
      <c r="H4" s="39"/>
      <c r="I4" s="39"/>
      <c r="J4" s="39"/>
      <c r="K4" s="39"/>
      <c r="L4" s="39"/>
    </row>
    <row r="5" spans="1:12" s="9" customFormat="1" x14ac:dyDescent="0.25"/>
    <row r="6" spans="1:12" s="9" customFormat="1" ht="18.75" customHeight="1" x14ac:dyDescent="0.3">
      <c r="A6" s="71" t="s">
        <v>14</v>
      </c>
      <c r="B6" s="72"/>
      <c r="C6" s="72"/>
      <c r="D6" s="73"/>
      <c r="E6" s="74" t="s">
        <v>5</v>
      </c>
      <c r="F6" s="75"/>
      <c r="G6" s="75"/>
      <c r="H6" s="76"/>
      <c r="I6" s="77" t="s">
        <v>15</v>
      </c>
      <c r="J6" s="78"/>
      <c r="K6" s="78"/>
      <c r="L6" s="79"/>
    </row>
    <row r="7" spans="1:12" s="9" customFormat="1" ht="15" customHeight="1" x14ac:dyDescent="0.25">
      <c r="A7" s="53"/>
      <c r="B7" s="64" t="s">
        <v>41</v>
      </c>
      <c r="C7" s="64" t="s">
        <v>60</v>
      </c>
      <c r="D7" s="64" t="s">
        <v>42</v>
      </c>
      <c r="E7" s="64"/>
      <c r="F7" s="64" t="s">
        <v>41</v>
      </c>
      <c r="G7" s="64" t="s">
        <v>60</v>
      </c>
      <c r="H7" s="64" t="s">
        <v>42</v>
      </c>
      <c r="I7" s="64"/>
      <c r="J7" s="64" t="s">
        <v>41</v>
      </c>
      <c r="K7" s="64" t="s">
        <v>60</v>
      </c>
      <c r="L7" s="64" t="s">
        <v>42</v>
      </c>
    </row>
    <row r="8" spans="1:12" s="9" customFormat="1" ht="15.75" customHeight="1" x14ac:dyDescent="0.25">
      <c r="A8" s="68" t="s">
        <v>0</v>
      </c>
      <c r="B8" s="69"/>
      <c r="C8" s="49">
        <f>SUMIF('Project 3'!$E$18:$E$32,"MBE",'Project 3'!$F$18:$F$32)</f>
        <v>0</v>
      </c>
      <c r="D8" s="49">
        <f>SUMIF('Project 3'!$E$18:$E$32,"MBE",'Project 3'!$H$18:$H$32)</f>
        <v>0</v>
      </c>
      <c r="E8" s="68" t="s">
        <v>0</v>
      </c>
      <c r="F8" s="69"/>
      <c r="G8" s="49">
        <f>SUMIF('Project 3'!$E$36:$E$48,"MBE",'Project 3'!$F$36:$F$48)</f>
        <v>0</v>
      </c>
      <c r="H8" s="49">
        <f>SUMIF('Project 3'!$E$36:$E$48,"MBE",'Project 3'!$H$36:$H$48)</f>
        <v>0</v>
      </c>
      <c r="I8" s="68" t="s">
        <v>0</v>
      </c>
      <c r="J8" s="69"/>
      <c r="K8" s="49">
        <f>SUM(C8+G8)</f>
        <v>0</v>
      </c>
      <c r="L8" s="49">
        <f>SUM(D8+H8)</f>
        <v>0</v>
      </c>
    </row>
    <row r="9" spans="1:12" s="9" customFormat="1" ht="15.75" customHeight="1" x14ac:dyDescent="0.25">
      <c r="A9" s="68"/>
      <c r="B9" s="70"/>
      <c r="C9" s="50" t="e">
        <f>AVERAGE(C8/C12)</f>
        <v>#DIV/0!</v>
      </c>
      <c r="D9" s="50" t="e">
        <f>AVERAGE(D8/D12)</f>
        <v>#DIV/0!</v>
      </c>
      <c r="E9" s="68"/>
      <c r="F9" s="70"/>
      <c r="G9" s="50" t="e">
        <f>AVERAGE(G8/G12)</f>
        <v>#DIV/0!</v>
      </c>
      <c r="H9" s="50" t="e">
        <f>AVERAGE(H8/H12)</f>
        <v>#DIV/0!</v>
      </c>
      <c r="I9" s="68"/>
      <c r="J9" s="70"/>
      <c r="K9" s="50" t="e">
        <f>AVERAGE(K8/K12)</f>
        <v>#DIV/0!</v>
      </c>
      <c r="L9" s="50" t="e">
        <f>AVERAGE(L8/L12)</f>
        <v>#DIV/0!</v>
      </c>
    </row>
    <row r="10" spans="1:12" s="9" customFormat="1" ht="15.75" customHeight="1" x14ac:dyDescent="0.25">
      <c r="A10" s="68" t="s">
        <v>1</v>
      </c>
      <c r="B10" s="69"/>
      <c r="C10" s="49">
        <f>SUMIF('Project 3'!$E$18:$E$32,"WBE",'Project 3'!$F$18:$F$32)</f>
        <v>0</v>
      </c>
      <c r="D10" s="49">
        <f>SUMIF('Project 3'!$E$18:$E$32,"WBE",'Project 3'!$H$18:$H$32)</f>
        <v>0</v>
      </c>
      <c r="E10" s="68" t="s">
        <v>1</v>
      </c>
      <c r="F10" s="69"/>
      <c r="G10" s="49">
        <f>SUMIF('Project 3'!$E$36:$E$48,"WBE",'Project 3'!$F$36:$F$48)</f>
        <v>0</v>
      </c>
      <c r="H10" s="49">
        <f>SUMIF('Project 3'!$E$36:$E$48,"WBE",'Project 3'!$H$36:$H$48)</f>
        <v>0</v>
      </c>
      <c r="I10" s="68" t="s">
        <v>1</v>
      </c>
      <c r="J10" s="69"/>
      <c r="K10" s="49">
        <f>SUM(C10+G10)</f>
        <v>0</v>
      </c>
      <c r="L10" s="49">
        <f>SUM(D10+H10)</f>
        <v>0</v>
      </c>
    </row>
    <row r="11" spans="1:12" s="9" customFormat="1" ht="15.75" customHeight="1" x14ac:dyDescent="0.25">
      <c r="A11" s="68"/>
      <c r="B11" s="70"/>
      <c r="C11" s="50" t="e">
        <f>AVERAGE(C10/C12)</f>
        <v>#DIV/0!</v>
      </c>
      <c r="D11" s="50" t="e">
        <f>AVERAGE(D10/D12)</f>
        <v>#DIV/0!</v>
      </c>
      <c r="E11" s="68"/>
      <c r="F11" s="70"/>
      <c r="G11" s="50" t="e">
        <f>AVERAGE(G10/G12)</f>
        <v>#DIV/0!</v>
      </c>
      <c r="H11" s="50" t="e">
        <f>AVERAGE(H10/H12)</f>
        <v>#DIV/0!</v>
      </c>
      <c r="I11" s="68"/>
      <c r="J11" s="70"/>
      <c r="K11" s="50" t="e">
        <f>AVERAGE(K10/K12)</f>
        <v>#DIV/0!</v>
      </c>
      <c r="L11" s="50" t="e">
        <f>AVERAGE(L10/L12)</f>
        <v>#DIV/0!</v>
      </c>
    </row>
    <row r="12" spans="1:12" s="9" customFormat="1" ht="15.75" x14ac:dyDescent="0.25">
      <c r="A12" s="52" t="s">
        <v>22</v>
      </c>
      <c r="B12" s="62"/>
      <c r="C12" s="49">
        <f>F33</f>
        <v>0</v>
      </c>
      <c r="D12" s="49">
        <f>H33</f>
        <v>0</v>
      </c>
      <c r="E12" s="52" t="s">
        <v>20</v>
      </c>
      <c r="F12" s="63"/>
      <c r="G12" s="49">
        <f>F49</f>
        <v>0</v>
      </c>
      <c r="H12" s="49">
        <f>H49</f>
        <v>0</v>
      </c>
      <c r="I12" s="52" t="s">
        <v>21</v>
      </c>
      <c r="J12" s="63"/>
      <c r="K12" s="49">
        <f>SUM(C12+G12)</f>
        <v>0</v>
      </c>
      <c r="L12" s="49">
        <f>SUM(D12+H12)</f>
        <v>0</v>
      </c>
    </row>
    <row r="13" spans="1:12" s="9" customFormat="1" ht="15" customHeight="1" x14ac:dyDescent="0.25">
      <c r="A13" s="13"/>
      <c r="B13" s="12"/>
      <c r="C13" s="12"/>
      <c r="D13" s="12"/>
      <c r="E13" s="11"/>
      <c r="F13" s="11"/>
      <c r="G13" s="13"/>
      <c r="H13" s="61"/>
      <c r="I13" s="12"/>
      <c r="J13" s="11"/>
      <c r="K13" s="55"/>
    </row>
    <row r="14" spans="1:12" s="9" customFormat="1" ht="18.75" x14ac:dyDescent="0.25">
      <c r="A14" s="43" t="s">
        <v>43</v>
      </c>
      <c r="B14" s="43"/>
      <c r="C14" s="43"/>
      <c r="D14" s="36"/>
      <c r="E14" s="37"/>
      <c r="F14" s="37"/>
      <c r="G14" s="38"/>
      <c r="H14" s="36"/>
      <c r="I14" s="36"/>
      <c r="J14" s="37"/>
      <c r="K14" s="37"/>
      <c r="L14" s="39"/>
    </row>
    <row r="15" spans="1:12" s="9" customFormat="1" x14ac:dyDescent="0.25">
      <c r="A15" s="13"/>
      <c r="B15" s="12"/>
      <c r="C15" s="12"/>
      <c r="D15" s="12"/>
      <c r="E15" s="11"/>
      <c r="F15" s="11"/>
      <c r="G15" s="13"/>
      <c r="H15" s="12"/>
      <c r="I15" s="12"/>
      <c r="J15" s="11"/>
      <c r="K15" s="11"/>
    </row>
    <row r="16" spans="1:12" s="20" customFormat="1" ht="18.75" x14ac:dyDescent="0.25">
      <c r="A16" s="16"/>
      <c r="B16" s="16"/>
      <c r="C16" s="17"/>
      <c r="D16" s="17"/>
      <c r="E16" s="17"/>
      <c r="F16" s="17"/>
      <c r="G16" s="18"/>
      <c r="H16" s="18"/>
      <c r="I16" s="19"/>
      <c r="J16" s="18"/>
      <c r="K16" s="19"/>
    </row>
    <row r="17" spans="1:10" s="20" customFormat="1" x14ac:dyDescent="0.25">
      <c r="A17" s="28"/>
      <c r="B17" s="14" t="s">
        <v>47</v>
      </c>
      <c r="C17" s="14" t="s">
        <v>7</v>
      </c>
      <c r="D17" s="14" t="s">
        <v>6</v>
      </c>
      <c r="E17" s="14" t="s">
        <v>8</v>
      </c>
      <c r="F17" s="15" t="s">
        <v>60</v>
      </c>
      <c r="G17" s="15" t="s">
        <v>61</v>
      </c>
      <c r="H17" s="15" t="s">
        <v>42</v>
      </c>
      <c r="I17" s="21" t="s">
        <v>62</v>
      </c>
      <c r="J17" s="15" t="s">
        <v>19</v>
      </c>
    </row>
    <row r="18" spans="1:10" s="20" customFormat="1" ht="15.75" x14ac:dyDescent="0.25">
      <c r="A18" s="30"/>
      <c r="B18" s="60"/>
      <c r="C18" s="60"/>
      <c r="D18" s="60"/>
      <c r="E18" s="60"/>
      <c r="F18" s="59"/>
      <c r="G18" s="44" t="str">
        <f t="shared" ref="G18:G32" si="0">IFERROR($F18/$F$33,"")</f>
        <v/>
      </c>
      <c r="H18" s="58"/>
      <c r="I18" s="44" t="str">
        <f t="shared" ref="I18:I32" si="1">IFERROR($H18/$H$33,"")</f>
        <v/>
      </c>
      <c r="J18" s="60" t="s">
        <v>30</v>
      </c>
    </row>
    <row r="19" spans="1:10" s="20" customFormat="1" ht="15.75" x14ac:dyDescent="0.25">
      <c r="A19" s="30"/>
      <c r="B19" s="60"/>
      <c r="C19" s="60"/>
      <c r="D19" s="60"/>
      <c r="E19" s="60"/>
      <c r="F19" s="59"/>
      <c r="G19" s="44" t="str">
        <f t="shared" si="0"/>
        <v/>
      </c>
      <c r="H19" s="58"/>
      <c r="I19" s="44" t="str">
        <f t="shared" si="1"/>
        <v/>
      </c>
      <c r="J19" s="58"/>
    </row>
    <row r="20" spans="1:10" s="20" customFormat="1" ht="15.75" x14ac:dyDescent="0.25">
      <c r="A20" s="30"/>
      <c r="B20" s="60"/>
      <c r="C20" s="60"/>
      <c r="D20" s="60"/>
      <c r="E20" s="60"/>
      <c r="F20" s="59"/>
      <c r="G20" s="44" t="str">
        <f t="shared" si="0"/>
        <v/>
      </c>
      <c r="H20" s="58"/>
      <c r="I20" s="44" t="str">
        <f t="shared" si="1"/>
        <v/>
      </c>
      <c r="J20" s="58"/>
    </row>
    <row r="21" spans="1:10" s="20" customFormat="1" ht="15.75" x14ac:dyDescent="0.25">
      <c r="A21" s="30"/>
      <c r="B21" s="60"/>
      <c r="C21" s="60"/>
      <c r="D21" s="60"/>
      <c r="E21" s="60"/>
      <c r="F21" s="59"/>
      <c r="G21" s="44" t="str">
        <f t="shared" si="0"/>
        <v/>
      </c>
      <c r="H21" s="58"/>
      <c r="I21" s="44" t="str">
        <f t="shared" si="1"/>
        <v/>
      </c>
      <c r="J21" s="58"/>
    </row>
    <row r="22" spans="1:10" s="20" customFormat="1" ht="15.75" x14ac:dyDescent="0.25">
      <c r="A22" s="30"/>
      <c r="B22" s="60"/>
      <c r="C22" s="60"/>
      <c r="D22" s="60"/>
      <c r="E22" s="60"/>
      <c r="F22" s="59"/>
      <c r="G22" s="44" t="str">
        <f t="shared" si="0"/>
        <v/>
      </c>
      <c r="H22" s="58"/>
      <c r="I22" s="44" t="str">
        <f t="shared" si="1"/>
        <v/>
      </c>
      <c r="J22" s="58"/>
    </row>
    <row r="23" spans="1:10" s="20" customFormat="1" ht="15.75" x14ac:dyDescent="0.25">
      <c r="A23" s="30"/>
      <c r="B23" s="60"/>
      <c r="C23" s="60"/>
      <c r="D23" s="60"/>
      <c r="E23" s="60"/>
      <c r="F23" s="59"/>
      <c r="G23" s="44" t="str">
        <f t="shared" si="0"/>
        <v/>
      </c>
      <c r="H23" s="58"/>
      <c r="I23" s="44" t="str">
        <f t="shared" si="1"/>
        <v/>
      </c>
      <c r="J23" s="58"/>
    </row>
    <row r="24" spans="1:10" s="6" customFormat="1" ht="15.75" x14ac:dyDescent="0.25">
      <c r="A24" s="30"/>
      <c r="B24" s="60"/>
      <c r="C24" s="60"/>
      <c r="D24" s="60"/>
      <c r="E24" s="60"/>
      <c r="F24" s="59"/>
      <c r="G24" s="44" t="str">
        <f t="shared" si="0"/>
        <v/>
      </c>
      <c r="H24" s="58"/>
      <c r="I24" s="44" t="str">
        <f t="shared" si="1"/>
        <v/>
      </c>
      <c r="J24" s="58"/>
    </row>
    <row r="25" spans="1:10" s="6" customFormat="1" ht="15.75" x14ac:dyDescent="0.25">
      <c r="A25" s="30"/>
      <c r="B25" s="58"/>
      <c r="C25" s="58"/>
      <c r="D25" s="58"/>
      <c r="E25" s="58"/>
      <c r="F25" s="59"/>
      <c r="G25" s="44" t="str">
        <f t="shared" si="0"/>
        <v/>
      </c>
      <c r="H25" s="58"/>
      <c r="I25" s="44" t="str">
        <f t="shared" si="1"/>
        <v/>
      </c>
      <c r="J25" s="58"/>
    </row>
    <row r="26" spans="1:10" s="6" customFormat="1" ht="15.75" x14ac:dyDescent="0.25">
      <c r="A26" s="30"/>
      <c r="B26" s="58"/>
      <c r="C26" s="58"/>
      <c r="D26" s="58"/>
      <c r="E26" s="58"/>
      <c r="F26" s="59"/>
      <c r="G26" s="44" t="str">
        <f t="shared" si="0"/>
        <v/>
      </c>
      <c r="H26" s="58"/>
      <c r="I26" s="44" t="str">
        <f t="shared" si="1"/>
        <v/>
      </c>
      <c r="J26" s="58"/>
    </row>
    <row r="27" spans="1:10" s="6" customFormat="1" ht="15.75" x14ac:dyDescent="0.25">
      <c r="A27" s="30"/>
      <c r="B27" s="58"/>
      <c r="C27" s="58"/>
      <c r="D27" s="58"/>
      <c r="E27" s="58"/>
      <c r="F27" s="59"/>
      <c r="G27" s="44" t="str">
        <f t="shared" si="0"/>
        <v/>
      </c>
      <c r="H27" s="58"/>
      <c r="I27" s="44" t="str">
        <f t="shared" si="1"/>
        <v/>
      </c>
      <c r="J27" s="58"/>
    </row>
    <row r="28" spans="1:10" s="6" customFormat="1" ht="15.75" x14ac:dyDescent="0.25">
      <c r="A28" s="30"/>
      <c r="B28" s="58"/>
      <c r="C28" s="58"/>
      <c r="D28" s="58"/>
      <c r="E28" s="58"/>
      <c r="F28" s="59"/>
      <c r="G28" s="44" t="str">
        <f t="shared" si="0"/>
        <v/>
      </c>
      <c r="H28" s="58"/>
      <c r="I28" s="44" t="str">
        <f t="shared" si="1"/>
        <v/>
      </c>
      <c r="J28" s="58"/>
    </row>
    <row r="29" spans="1:10" s="6" customFormat="1" ht="15.75" x14ac:dyDescent="0.25">
      <c r="A29" s="30"/>
      <c r="B29" s="58"/>
      <c r="C29" s="58"/>
      <c r="D29" s="58"/>
      <c r="E29" s="58"/>
      <c r="F29" s="59"/>
      <c r="G29" s="44" t="str">
        <f t="shared" si="0"/>
        <v/>
      </c>
      <c r="H29" s="58"/>
      <c r="I29" s="44" t="str">
        <f t="shared" si="1"/>
        <v/>
      </c>
      <c r="J29" s="58"/>
    </row>
    <row r="30" spans="1:10" s="6" customFormat="1" ht="15.75" x14ac:dyDescent="0.25">
      <c r="A30" s="30"/>
      <c r="B30" s="58"/>
      <c r="C30" s="58"/>
      <c r="D30" s="58"/>
      <c r="E30" s="58"/>
      <c r="F30" s="59"/>
      <c r="G30" s="44" t="str">
        <f t="shared" si="0"/>
        <v/>
      </c>
      <c r="H30" s="58"/>
      <c r="I30" s="44" t="str">
        <f t="shared" si="1"/>
        <v/>
      </c>
      <c r="J30" s="58"/>
    </row>
    <row r="31" spans="1:10" s="6" customFormat="1" ht="15.75" x14ac:dyDescent="0.25">
      <c r="A31" s="30"/>
      <c r="B31" s="58"/>
      <c r="C31" s="58"/>
      <c r="D31" s="58"/>
      <c r="E31" s="58"/>
      <c r="F31" s="59"/>
      <c r="G31" s="44" t="str">
        <f t="shared" si="0"/>
        <v/>
      </c>
      <c r="H31" s="58"/>
      <c r="I31" s="44" t="str">
        <f t="shared" si="1"/>
        <v/>
      </c>
      <c r="J31" s="58"/>
    </row>
    <row r="32" spans="1:10" s="6" customFormat="1" ht="15.75" x14ac:dyDescent="0.25">
      <c r="A32" s="30"/>
      <c r="B32" s="58"/>
      <c r="C32" s="58"/>
      <c r="D32" s="58"/>
      <c r="E32" s="58"/>
      <c r="F32" s="59"/>
      <c r="G32" s="44" t="str">
        <f t="shared" si="0"/>
        <v/>
      </c>
      <c r="H32" s="58"/>
      <c r="I32" s="44" t="str">
        <f t="shared" si="1"/>
        <v/>
      </c>
      <c r="J32" s="58"/>
    </row>
    <row r="33" spans="1:12" s="32" customFormat="1" ht="18.75" x14ac:dyDescent="0.25">
      <c r="A33" s="31"/>
      <c r="B33" s="80" t="s">
        <v>9</v>
      </c>
      <c r="C33" s="80"/>
      <c r="D33" s="80"/>
      <c r="E33" s="80"/>
      <c r="F33" s="57">
        <f>SUBTOTAL(109,Table5848104648[Contract Value])</f>
        <v>0</v>
      </c>
      <c r="G33" s="45"/>
      <c r="H33" s="57">
        <f>SUBTOTAL(109,Table5848104648[Actual Spend])</f>
        <v>0</v>
      </c>
      <c r="I33" s="46"/>
      <c r="J33" s="45"/>
      <c r="K33" s="46"/>
      <c r="L33" s="47"/>
    </row>
    <row r="34" spans="1:12" s="24" customFormat="1" ht="18.75" x14ac:dyDescent="0.25">
      <c r="A34" s="16"/>
      <c r="B34" s="16"/>
      <c r="C34" s="16"/>
      <c r="D34" s="16" t="s">
        <v>11</v>
      </c>
      <c r="E34" s="16"/>
      <c r="F34" s="16"/>
      <c r="G34" s="22"/>
      <c r="H34" s="22"/>
      <c r="I34" s="23"/>
      <c r="J34" s="22"/>
      <c r="K34" s="23"/>
    </row>
    <row r="35" spans="1:12" s="25" customFormat="1" x14ac:dyDescent="0.25">
      <c r="A35" s="29"/>
      <c r="B35" s="14" t="s">
        <v>47</v>
      </c>
      <c r="C35" s="14" t="s">
        <v>7</v>
      </c>
      <c r="D35" s="14" t="s">
        <v>6</v>
      </c>
      <c r="E35" s="14" t="s">
        <v>8</v>
      </c>
      <c r="F35" s="15" t="s">
        <v>60</v>
      </c>
      <c r="G35" s="15" t="s">
        <v>63</v>
      </c>
      <c r="H35" s="15" t="s">
        <v>42</v>
      </c>
      <c r="I35" s="21" t="s">
        <v>64</v>
      </c>
      <c r="J35" s="15" t="s">
        <v>19</v>
      </c>
    </row>
    <row r="36" spans="1:12" s="25" customFormat="1" ht="15.75" x14ac:dyDescent="0.25">
      <c r="A36" s="33"/>
      <c r="B36" s="60"/>
      <c r="C36" s="60"/>
      <c r="D36" s="60"/>
      <c r="E36" s="60"/>
      <c r="F36" s="59"/>
      <c r="G36" s="44" t="str">
        <f t="shared" ref="G36:G48" si="2">IFERROR($F36/$F$49,"")</f>
        <v/>
      </c>
      <c r="H36" s="59"/>
      <c r="I36" s="44" t="str">
        <f t="shared" ref="I36:I48" si="3">IFERROR($H36/$H$49,"")</f>
        <v/>
      </c>
      <c r="J36" s="60" t="s">
        <v>30</v>
      </c>
    </row>
    <row r="37" spans="1:12" s="25" customFormat="1" ht="15.75" x14ac:dyDescent="0.25">
      <c r="A37" s="33"/>
      <c r="B37" s="60"/>
      <c r="C37" s="60"/>
      <c r="D37" s="60"/>
      <c r="E37" s="60"/>
      <c r="F37" s="59"/>
      <c r="G37" s="44" t="str">
        <f t="shared" si="2"/>
        <v/>
      </c>
      <c r="H37" s="59"/>
      <c r="I37" s="44" t="str">
        <f t="shared" si="3"/>
        <v/>
      </c>
      <c r="J37" s="58"/>
    </row>
    <row r="38" spans="1:12" s="25" customFormat="1" ht="15.75" x14ac:dyDescent="0.25">
      <c r="A38" s="33"/>
      <c r="B38" s="60"/>
      <c r="C38" s="60"/>
      <c r="D38" s="60"/>
      <c r="E38" s="60"/>
      <c r="F38" s="59"/>
      <c r="G38" s="44" t="str">
        <f t="shared" si="2"/>
        <v/>
      </c>
      <c r="H38" s="59"/>
      <c r="I38" s="44" t="str">
        <f t="shared" si="3"/>
        <v/>
      </c>
      <c r="J38" s="58"/>
    </row>
    <row r="39" spans="1:12" s="25" customFormat="1" ht="15.75" x14ac:dyDescent="0.25">
      <c r="A39" s="33"/>
      <c r="B39" s="60"/>
      <c r="C39" s="60"/>
      <c r="D39" s="60"/>
      <c r="E39" s="60"/>
      <c r="F39" s="59"/>
      <c r="G39" s="44" t="str">
        <f t="shared" si="2"/>
        <v/>
      </c>
      <c r="H39" s="59"/>
      <c r="I39" s="44" t="str">
        <f t="shared" si="3"/>
        <v/>
      </c>
      <c r="J39" s="58"/>
    </row>
    <row r="40" spans="1:12" s="25" customFormat="1" ht="15.75" x14ac:dyDescent="0.25">
      <c r="A40" s="33"/>
      <c r="B40" s="60"/>
      <c r="C40" s="60"/>
      <c r="D40" s="60"/>
      <c r="E40" s="60"/>
      <c r="F40" s="59"/>
      <c r="G40" s="44" t="str">
        <f t="shared" si="2"/>
        <v/>
      </c>
      <c r="H40" s="59"/>
      <c r="I40" s="44" t="str">
        <f t="shared" si="3"/>
        <v/>
      </c>
      <c r="J40" s="58"/>
    </row>
    <row r="41" spans="1:12" s="25" customFormat="1" ht="15.75" x14ac:dyDescent="0.25">
      <c r="A41" s="33"/>
      <c r="B41" s="58"/>
      <c r="C41" s="58"/>
      <c r="D41" s="58"/>
      <c r="E41" s="58"/>
      <c r="F41" s="59"/>
      <c r="G41" s="44" t="str">
        <f t="shared" si="2"/>
        <v/>
      </c>
      <c r="H41" s="59"/>
      <c r="I41" s="44" t="str">
        <f t="shared" si="3"/>
        <v/>
      </c>
      <c r="J41" s="58"/>
    </row>
    <row r="42" spans="1:12" s="25" customFormat="1" ht="15.75" x14ac:dyDescent="0.25">
      <c r="A42" s="33"/>
      <c r="B42" s="58"/>
      <c r="C42" s="58"/>
      <c r="D42" s="58"/>
      <c r="E42" s="58"/>
      <c r="F42" s="59"/>
      <c r="G42" s="44" t="str">
        <f t="shared" si="2"/>
        <v/>
      </c>
      <c r="H42" s="59"/>
      <c r="I42" s="44" t="str">
        <f t="shared" si="3"/>
        <v/>
      </c>
      <c r="J42" s="58"/>
    </row>
    <row r="43" spans="1:12" s="25" customFormat="1" ht="15.75" x14ac:dyDescent="0.25">
      <c r="A43" s="33"/>
      <c r="B43" s="58"/>
      <c r="C43" s="58"/>
      <c r="D43" s="58"/>
      <c r="E43" s="58"/>
      <c r="F43" s="59"/>
      <c r="G43" s="44" t="str">
        <f t="shared" si="2"/>
        <v/>
      </c>
      <c r="H43" s="59"/>
      <c r="I43" s="44" t="str">
        <f t="shared" si="3"/>
        <v/>
      </c>
      <c r="J43" s="58"/>
    </row>
    <row r="44" spans="1:12" s="25" customFormat="1" ht="15.75" x14ac:dyDescent="0.25">
      <c r="A44" s="33"/>
      <c r="B44" s="58"/>
      <c r="C44" s="58"/>
      <c r="D44" s="58"/>
      <c r="E44" s="58"/>
      <c r="F44" s="59"/>
      <c r="G44" s="44" t="str">
        <f t="shared" si="2"/>
        <v/>
      </c>
      <c r="H44" s="59"/>
      <c r="I44" s="44" t="str">
        <f t="shared" si="3"/>
        <v/>
      </c>
      <c r="J44" s="58"/>
    </row>
    <row r="45" spans="1:12" s="6" customFormat="1" ht="15.75" x14ac:dyDescent="0.25">
      <c r="A45" s="33"/>
      <c r="B45" s="58"/>
      <c r="C45" s="58"/>
      <c r="D45" s="58"/>
      <c r="E45" s="58"/>
      <c r="F45" s="59"/>
      <c r="G45" s="44" t="str">
        <f t="shared" si="2"/>
        <v/>
      </c>
      <c r="H45" s="59"/>
      <c r="I45" s="44" t="str">
        <f t="shared" si="3"/>
        <v/>
      </c>
      <c r="J45" s="58"/>
    </row>
    <row r="46" spans="1:12" s="6" customFormat="1" ht="15.75" x14ac:dyDescent="0.25">
      <c r="A46" s="33"/>
      <c r="B46" s="58"/>
      <c r="C46" s="58"/>
      <c r="D46" s="58"/>
      <c r="E46" s="58"/>
      <c r="F46" s="59"/>
      <c r="G46" s="44" t="str">
        <f t="shared" si="2"/>
        <v/>
      </c>
      <c r="H46" s="59"/>
      <c r="I46" s="44" t="str">
        <f t="shared" si="3"/>
        <v/>
      </c>
      <c r="J46" s="58"/>
    </row>
    <row r="47" spans="1:12" s="6" customFormat="1" ht="15.75" x14ac:dyDescent="0.25">
      <c r="A47" s="33"/>
      <c r="B47" s="58"/>
      <c r="C47" s="58"/>
      <c r="D47" s="58"/>
      <c r="E47" s="58"/>
      <c r="F47" s="59"/>
      <c r="G47" s="44" t="str">
        <f t="shared" si="2"/>
        <v/>
      </c>
      <c r="H47" s="59"/>
      <c r="I47" s="44" t="str">
        <f t="shared" si="3"/>
        <v/>
      </c>
      <c r="J47" s="58"/>
    </row>
    <row r="48" spans="1:12" s="6" customFormat="1" ht="15.75" x14ac:dyDescent="0.25">
      <c r="A48" s="33"/>
      <c r="B48" s="58"/>
      <c r="C48" s="58"/>
      <c r="D48" s="58"/>
      <c r="E48" s="58"/>
      <c r="F48" s="59"/>
      <c r="G48" s="44" t="str">
        <f t="shared" si="2"/>
        <v/>
      </c>
      <c r="H48" s="59"/>
      <c r="I48" s="44" t="str">
        <f t="shared" si="3"/>
        <v/>
      </c>
      <c r="J48" s="58"/>
    </row>
    <row r="49" spans="1:12" s="32" customFormat="1" ht="18.75" x14ac:dyDescent="0.25">
      <c r="A49" s="34"/>
      <c r="B49" s="81" t="s">
        <v>2</v>
      </c>
      <c r="C49" s="81"/>
      <c r="D49" s="81"/>
      <c r="E49" s="81"/>
      <c r="F49" s="48">
        <f>SUBTOTAL(109,Table6959115759[Contract Value])</f>
        <v>0</v>
      </c>
      <c r="G49" s="27"/>
      <c r="H49" s="56">
        <f>SUBTOTAL(109,Table6959115759[Actual Spend])</f>
        <v>0</v>
      </c>
      <c r="I49" s="26"/>
      <c r="J49" s="27"/>
      <c r="K49" s="26"/>
      <c r="L49" s="35"/>
    </row>
    <row r="50" spans="1:12" s="24" customFormat="1" ht="18.75" x14ac:dyDescent="0.25">
      <c r="B50" s="16"/>
      <c r="C50" s="16"/>
      <c r="D50" s="16"/>
      <c r="E50" s="16"/>
      <c r="F50" s="16"/>
      <c r="G50" s="22"/>
      <c r="H50" s="22"/>
      <c r="I50" s="23"/>
      <c r="J50" s="22"/>
      <c r="K50" s="23"/>
    </row>
  </sheetData>
  <sheetProtection insertRows="0" deleteRows="0" sort="0" autoFilter="0"/>
  <mergeCells count="17">
    <mergeCell ref="B33:E33"/>
    <mergeCell ref="B49:E49"/>
    <mergeCell ref="A10:A11"/>
    <mergeCell ref="B10:B11"/>
    <mergeCell ref="E10:E11"/>
    <mergeCell ref="F10:F11"/>
    <mergeCell ref="I10:I11"/>
    <mergeCell ref="J10:J11"/>
    <mergeCell ref="A6:D6"/>
    <mergeCell ref="E6:H6"/>
    <mergeCell ref="I6:L6"/>
    <mergeCell ref="A8:A9"/>
    <mergeCell ref="B8:B9"/>
    <mergeCell ref="E8:E9"/>
    <mergeCell ref="F8:F9"/>
    <mergeCell ref="I8:I9"/>
    <mergeCell ref="J8:J9"/>
  </mergeCells>
  <pageMargins left="0.25" right="0.25" top="0.75" bottom="0.75" header="0.3" footer="0.3"/>
  <pageSetup scale="46" fitToHeight="0" orientation="landscape" r:id="rId1"/>
  <tableParts count="2">
    <tablePart r:id="rId2"/>
    <tablePart r:id="rId3"/>
  </tableParts>
  <extLst>
    <ext xmlns:x14="http://schemas.microsoft.com/office/spreadsheetml/2009/9/main" uri="{CCE6A557-97BC-4b89-ADB6-D9C93CAAB3DF}">
      <x14:dataValidations xmlns:xm="http://schemas.microsoft.com/office/excel/2006/main" count="1">
        <x14:dataValidation type="list" allowBlank="1" showInputMessage="1" showErrorMessage="1" xr:uid="{A8F2FD5B-2E07-44D0-A100-85FDEFC92F96}">
          <x14:formula1>
            <xm:f>'Appendices and References'!$A$9:$A$13</xm:f>
          </x14:formula1>
          <xm:sqref>E18:E32 E36:E48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C94CAC-5228-4192-A40A-959B903326B1}">
  <dimension ref="A1:A17"/>
  <sheetViews>
    <sheetView topLeftCell="A7" workbookViewId="0">
      <selection activeCell="A13" sqref="A13"/>
    </sheetView>
  </sheetViews>
  <sheetFormatPr defaultRowHeight="15" x14ac:dyDescent="0.25"/>
  <cols>
    <col min="1" max="1" width="59.28515625" customWidth="1"/>
  </cols>
  <sheetData>
    <row r="1" spans="1:1" ht="60" x14ac:dyDescent="0.25">
      <c r="A1" s="2" t="s">
        <v>16</v>
      </c>
    </row>
    <row r="2" spans="1:1" x14ac:dyDescent="0.25">
      <c r="A2" s="2"/>
    </row>
    <row r="3" spans="1:1" x14ac:dyDescent="0.25">
      <c r="A3" s="3" t="s">
        <v>13</v>
      </c>
    </row>
    <row r="4" spans="1:1" ht="30" x14ac:dyDescent="0.25">
      <c r="A4" s="2" t="s">
        <v>17</v>
      </c>
    </row>
    <row r="5" spans="1:1" x14ac:dyDescent="0.25">
      <c r="A5" s="2" t="s">
        <v>12</v>
      </c>
    </row>
    <row r="6" spans="1:1" x14ac:dyDescent="0.25">
      <c r="A6" s="2" t="s">
        <v>18</v>
      </c>
    </row>
    <row r="8" spans="1:1" x14ac:dyDescent="0.25">
      <c r="A8" s="4" t="s">
        <v>10</v>
      </c>
    </row>
    <row r="9" spans="1:1" x14ac:dyDescent="0.25">
      <c r="A9" s="1" t="s">
        <v>0</v>
      </c>
    </row>
    <row r="10" spans="1:1" x14ac:dyDescent="0.25">
      <c r="A10" s="1" t="s">
        <v>1</v>
      </c>
    </row>
    <row r="11" spans="1:1" x14ac:dyDescent="0.25">
      <c r="A11" s="1" t="s">
        <v>3</v>
      </c>
    </row>
    <row r="12" spans="1:1" x14ac:dyDescent="0.25">
      <c r="A12" s="1" t="s">
        <v>45</v>
      </c>
    </row>
    <row r="13" spans="1:1" x14ac:dyDescent="0.25">
      <c r="A13" s="1" t="s">
        <v>46</v>
      </c>
    </row>
    <row r="14" spans="1:1" x14ac:dyDescent="0.25">
      <c r="A14" s="1"/>
    </row>
    <row r="15" spans="1:1" x14ac:dyDescent="0.25">
      <c r="A15" s="1"/>
    </row>
    <row r="16" spans="1:1" x14ac:dyDescent="0.25">
      <c r="A16" s="1"/>
    </row>
    <row r="17" spans="1:1" x14ac:dyDescent="0.25">
      <c r="A17" s="1"/>
    </row>
  </sheetData>
  <pageMargins left="0.7" right="0.7" top="0.75" bottom="0.75" header="0.3" footer="0.3"/>
  <tableParts count="2">
    <tablePart r:id="rId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92200099A496542A068C53B692DC9D7" ma:contentTypeVersion="11" ma:contentTypeDescription="Create a new document." ma:contentTypeScope="" ma:versionID="e86bfe6a2773485117fdffc445368be9">
  <xsd:schema xmlns:xsd="http://www.w3.org/2001/XMLSchema" xmlns:xs="http://www.w3.org/2001/XMLSchema" xmlns:p="http://schemas.microsoft.com/office/2006/metadata/properties" xmlns:ns3="131081b7-e303-4fd2-9e2d-9884005f07b7" xmlns:ns4="47ded30a-80fb-4bbe-93ba-f3afa5660e01" targetNamespace="http://schemas.microsoft.com/office/2006/metadata/properties" ma:root="true" ma:fieldsID="314df3693e3c328f838ed3f22113c54c" ns3:_="" ns4:_="">
    <xsd:import namespace="131081b7-e303-4fd2-9e2d-9884005f07b7"/>
    <xsd:import namespace="47ded30a-80fb-4bbe-93ba-f3afa5660e01"/>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Tags" minOccurs="0"/>
                <xsd:element ref="ns4:MediaServiceOCR" minOccurs="0"/>
                <xsd:element ref="ns4:MediaServiceEventHashCode" minOccurs="0"/>
                <xsd:element ref="ns4:MediaServiceGenerationTime" minOccurs="0"/>
                <xsd:element ref="ns4: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31081b7-e303-4fd2-9e2d-9884005f07b7"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SharingHintHash" ma:index="10" nillable="true" ma:displayName="Sharing Hint Hash" ma:description=""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7ded30a-80fb-4bbe-93ba-f3afa5660e01" elementFormDefault="qualified">
    <xsd:import namespace="http://schemas.microsoft.com/office/2006/documentManagement/types"/>
    <xsd:import namespace="http://schemas.microsoft.com/office/infopath/2007/PartnerControls"/>
    <xsd:element name="MediaServiceMetadata" ma:index="11" nillable="true" ma:displayName="MediaServiceMetadata" ma:description="" ma:hidden="true" ma:internalName="MediaServiceMetadata" ma:readOnly="true">
      <xsd:simpleType>
        <xsd:restriction base="dms:Note"/>
      </xsd:simpleType>
    </xsd:element>
    <xsd:element name="MediaServiceFastMetadata" ma:index="12" nillable="true" ma:displayName="MediaServiceFastMetadata" ma:description="" ma:hidden="true" ma:internalName="MediaServiceFastMetadata" ma:readOnly="true">
      <xsd:simpleType>
        <xsd:restriction base="dms:Note"/>
      </xsd:simpleType>
    </xsd:element>
    <xsd:element name="MediaServiceDateTaken" ma:index="13" nillable="true" ma:displayName="MediaServiceDateTaken" ma:description="" ma:hidden="true" ma:internalName="MediaServiceDateTaken" ma:readOnly="true">
      <xsd:simpleType>
        <xsd:restriction base="dms:Text"/>
      </xsd:simpleType>
    </xsd:element>
    <xsd:element name="MediaServiceAutoTags" ma:index="14" nillable="true" ma:displayName="MediaServiceAutoTags" ma:internalName="MediaServiceAutoTags" ma:readOnly="true">
      <xsd:simpleType>
        <xsd:restriction base="dms:Text"/>
      </xsd:simpleType>
    </xsd:element>
    <xsd:element name="MediaServiceOCR" ma:index="15" nillable="true" ma:displayName="MediaServiceOCR" ma:internalName="MediaServiceOCR" ma:readOnly="true">
      <xsd:simpleType>
        <xsd:restriction base="dms:Note">
          <xsd:maxLength value="255"/>
        </xsd:restriction>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235A54B-4944-43A4-8286-06ADB221D1F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31081b7-e303-4fd2-9e2d-9884005f07b7"/>
    <ds:schemaRef ds:uri="47ded30a-80fb-4bbe-93ba-f3afa5660e0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13BD451-14AF-40CE-A1EF-0B31A17F290B}">
  <ds:schemaRefs>
    <ds:schemaRef ds:uri="http://schemas.microsoft.com/sharepoint/v3/contenttype/forms"/>
  </ds:schemaRefs>
</ds:datastoreItem>
</file>

<file path=customXml/itemProps3.xml><?xml version="1.0" encoding="utf-8"?>
<ds:datastoreItem xmlns:ds="http://schemas.openxmlformats.org/officeDocument/2006/customXml" ds:itemID="{542D6E40-28DB-4BD4-9DF8-7A2FD0BF43EC}">
  <ds:schemaRefs>
    <ds:schemaRef ds:uri="http://purl.org/dc/dcmitype/"/>
    <ds:schemaRef ds:uri="http://purl.org/dc/elements/1.1/"/>
    <ds:schemaRef ds:uri="http://schemas.microsoft.com/office/2006/metadata/properties"/>
    <ds:schemaRef ds:uri="http://schemas.microsoft.com/office/2006/documentManagement/types"/>
    <ds:schemaRef ds:uri="131081b7-e303-4fd2-9e2d-9884005f07b7"/>
    <ds:schemaRef ds:uri="47ded30a-80fb-4bbe-93ba-f3afa5660e01"/>
    <ds:schemaRef ds:uri="http://schemas.microsoft.com/office/infopath/2007/PartnerControls"/>
    <ds:schemaRef ds:uri="http://purl.org/dc/terms/"/>
    <ds:schemaRef ds:uri="http://schemas.openxmlformats.org/package/2006/metadata/core-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SAMPLE</vt:lpstr>
      <vt:lpstr>Project 1</vt:lpstr>
      <vt:lpstr>Project 2</vt:lpstr>
      <vt:lpstr>Project 3</vt:lpstr>
      <vt:lpstr>Appendices and References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Vincent Gumbs Jr.</dc:creator>
  <cp:lastModifiedBy>Cameron Miller</cp:lastModifiedBy>
  <cp:lastPrinted>2019-08-23T15:20:15Z</cp:lastPrinted>
  <dcterms:created xsi:type="dcterms:W3CDTF">2019-02-26T21:46:36Z</dcterms:created>
  <dcterms:modified xsi:type="dcterms:W3CDTF">2019-10-15T19:28:33Z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0x010100E92200099A496542A068C53B692DC9D7</vt:lpwstr>
  </property>
</Properties>
</file>