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-my.sharepoint.com/personal/cameron_miller_phila_gov/Documents/Rebuild/Contracting/PRA/Attachment E-K Forms/"/>
    </mc:Choice>
  </mc:AlternateContent>
  <xr:revisionPtr revIDLastSave="11" documentId="13_ncr:1_{9D017A34-F4AD-4139-BAC0-D36FFEDECBE9}" xr6:coauthVersionLast="46" xr6:coauthVersionMax="46" xr10:uidLastSave="{54C9F0BE-0076-402B-B8B1-A857C48821F1}"/>
  <bookViews>
    <workbookView xWindow="-27090" yWindow="-3015" windowWidth="26850" windowHeight="13950" xr2:uid="{6669F135-8D03-480B-8890-950C66E4CF41}"/>
  </bookViews>
  <sheets>
    <sheet name="Summary Sheet" sheetId="4" r:id="rId1"/>
    <sheet name="Appendices and References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4" l="1"/>
  <c r="B20" i="4"/>
  <c r="H20" i="4" l="1"/>
  <c r="E19" i="4"/>
  <c r="B19" i="4"/>
  <c r="H19" i="4" l="1"/>
  <c r="B15" i="4"/>
  <c r="E15" i="4" l="1"/>
  <c r="E11" i="4"/>
  <c r="B11" i="4"/>
  <c r="E9" i="4"/>
  <c r="B9" i="4"/>
  <c r="H9" i="4" l="1"/>
  <c r="H11" i="4"/>
  <c r="E18" i="4" l="1"/>
  <c r="E13" i="4"/>
  <c r="H15" i="4"/>
  <c r="B18" i="4"/>
  <c r="B13" i="4"/>
  <c r="G28" i="4"/>
  <c r="G39" i="4"/>
  <c r="G53" i="4"/>
  <c r="B22" i="4" l="1"/>
  <c r="B21" i="4" s="1"/>
  <c r="E22" i="4"/>
  <c r="H43" i="4"/>
  <c r="H44" i="4"/>
  <c r="H50" i="4"/>
  <c r="H45" i="4"/>
  <c r="H47" i="4"/>
  <c r="H51" i="4"/>
  <c r="H46" i="4"/>
  <c r="H48" i="4"/>
  <c r="H52" i="4"/>
  <c r="H49" i="4"/>
  <c r="B17" i="4"/>
  <c r="B14" i="4" s="1"/>
  <c r="E17" i="4"/>
  <c r="H42" i="4"/>
  <c r="H31" i="4"/>
  <c r="H32" i="4"/>
  <c r="H33" i="4"/>
  <c r="H37" i="4"/>
  <c r="H38" i="4"/>
  <c r="H34" i="4"/>
  <c r="H35" i="4"/>
  <c r="H36" i="4"/>
  <c r="H18" i="4"/>
  <c r="H13" i="4"/>
  <c r="G56" i="4"/>
  <c r="H27" i="4" s="1"/>
  <c r="E21" i="4" l="1"/>
  <c r="H22" i="4"/>
  <c r="E16" i="4"/>
  <c r="B16" i="4"/>
  <c r="E14" i="4"/>
  <c r="H17" i="4"/>
  <c r="H39" i="4"/>
  <c r="H53" i="4"/>
  <c r="B12" i="4"/>
  <c r="B10" i="4"/>
  <c r="E12" i="4"/>
  <c r="E10" i="4"/>
  <c r="H16" i="4" l="1"/>
  <c r="H21" i="4"/>
  <c r="H10" i="4"/>
  <c r="H14" i="4"/>
  <c r="H12" i="4"/>
  <c r="H28" i="4"/>
</calcChain>
</file>

<file path=xl/sharedStrings.xml><?xml version="1.0" encoding="utf-8"?>
<sst xmlns="http://schemas.openxmlformats.org/spreadsheetml/2006/main" count="108" uniqueCount="62">
  <si>
    <t>MBE</t>
  </si>
  <si>
    <t>WBE</t>
  </si>
  <si>
    <t>Project Total</t>
  </si>
  <si>
    <t>Goals</t>
  </si>
  <si>
    <t>Construction</t>
  </si>
  <si>
    <t>Majority</t>
  </si>
  <si>
    <t>Total For Profit</t>
  </si>
  <si>
    <t>Project Lead</t>
  </si>
  <si>
    <t>Contruction Services Summary</t>
  </si>
  <si>
    <t>Scope</t>
  </si>
  <si>
    <t>Percentage of total contract</t>
  </si>
  <si>
    <t>Nonprofit/Government</t>
  </si>
  <si>
    <t>Firm/Org</t>
  </si>
  <si>
    <t>Certification</t>
  </si>
  <si>
    <t>Role</t>
  </si>
  <si>
    <t>Professional Services</t>
  </si>
  <si>
    <t>Certifications</t>
  </si>
  <si>
    <t>Site</t>
  </si>
  <si>
    <t>\</t>
  </si>
  <si>
    <r>
      <rPr>
        <b/>
        <sz val="11"/>
        <rFont val="Calibri"/>
        <family val="2"/>
        <scheme val="minor"/>
      </rPr>
      <t>Prime</t>
    </r>
    <r>
      <rPr>
        <sz val="11"/>
        <rFont val="Calibri"/>
        <family val="2"/>
        <scheme val="minor"/>
      </rPr>
      <t xml:space="preserve"> = Firms whose contracts are held by the Project Lead</t>
    </r>
  </si>
  <si>
    <t>Definitions</t>
  </si>
  <si>
    <t>Professional Services Summary</t>
  </si>
  <si>
    <t>TBD</t>
  </si>
  <si>
    <t>Percentage of Construction</t>
  </si>
  <si>
    <t>EVP - MBE</t>
  </si>
  <si>
    <t>EVP - WBE</t>
  </si>
  <si>
    <t>Total Services Summary</t>
  </si>
  <si>
    <r>
      <rPr>
        <b/>
        <sz val="11"/>
        <rFont val="Calibri"/>
        <family val="2"/>
        <scheme val="minor"/>
      </rPr>
      <t>Project Lead</t>
    </r>
    <r>
      <rPr>
        <sz val="11"/>
        <rFont val="Calibri"/>
        <family val="2"/>
        <scheme val="minor"/>
      </rPr>
      <t xml:space="preserve"> = Entity Managing the project (i.e. Project User, PRA, or City)</t>
    </r>
  </si>
  <si>
    <r>
      <rPr>
        <b/>
        <sz val="11"/>
        <rFont val="Calibri"/>
        <family val="2"/>
        <scheme val="minor"/>
      </rPr>
      <t>Sub</t>
    </r>
    <r>
      <rPr>
        <sz val="11"/>
        <rFont val="Calibri"/>
        <family val="2"/>
        <scheme val="minor"/>
      </rPr>
      <t xml:space="preserve"> = Firms whose contracts are held by Primes</t>
    </r>
  </si>
  <si>
    <t>Rebuild: 25% - 30%</t>
  </si>
  <si>
    <t>Rebuild: 15% - 20%</t>
  </si>
  <si>
    <t>Rebuild: 30% - 35%</t>
  </si>
  <si>
    <t>Notes</t>
  </si>
  <si>
    <t>Date Updated</t>
  </si>
  <si>
    <t>Date</t>
  </si>
  <si>
    <t>TBD - FONO</t>
  </si>
  <si>
    <t>FONO</t>
  </si>
  <si>
    <t>Total Construction</t>
  </si>
  <si>
    <t>Total Project</t>
  </si>
  <si>
    <t>Total Prof Services</t>
  </si>
  <si>
    <t>Percentage of Prof Services</t>
  </si>
  <si>
    <t>Award</t>
  </si>
  <si>
    <t>Contracts, Awards, Documented Spend</t>
  </si>
  <si>
    <r>
      <rPr>
        <b/>
        <i/>
        <sz val="14"/>
        <color theme="0"/>
        <rFont val="Calibri"/>
        <family val="2"/>
        <scheme val="minor"/>
      </rPr>
      <t>Summary Tables</t>
    </r>
    <r>
      <rPr>
        <i/>
        <sz val="14"/>
        <color theme="0"/>
        <rFont val="Calibri"/>
        <family val="2"/>
        <scheme val="minor"/>
      </rPr>
      <t xml:space="preserve"> (summary tables will auto-populate based on data input in the "Contracts, Awards, Documented Spend" section)</t>
    </r>
  </si>
  <si>
    <t>Local</t>
  </si>
  <si>
    <t>Local (P = Phila org)</t>
  </si>
  <si>
    <t>P</t>
  </si>
  <si>
    <t>Amount ($)</t>
  </si>
  <si>
    <t>Total Amount ($)</t>
  </si>
  <si>
    <t>OH&amp;P, Developer's Fee, etc.</t>
  </si>
  <si>
    <t>_________________________________________</t>
  </si>
  <si>
    <t>__________________________</t>
  </si>
  <si>
    <t>Applicant Chief Executive Officer/Executive Director</t>
  </si>
  <si>
    <r>
      <t xml:space="preserve">Instructions:
</t>
    </r>
    <r>
      <rPr>
        <sz val="11"/>
        <rFont val="Calibri"/>
        <family val="2"/>
        <scheme val="minor"/>
      </rPr>
      <t>- This worksheet is intended to both collect project cost breakdown and calculate minority participation commitments, either at project inception or upon a change impacting contractor participation.
- Only enter information in cells that are yellow. Cells that are not yellow are for the use of the Rebuild Office and/or will calculate automatically.
- Each row should include ONLY one scope and associated firm. A firm or scope may appear on multiple rows (e.g. if two firms are providing Landscape architecture services, each schould get a separate row with the same scope). Add rows for additional service providers or scopes as necessary (Right Click row # on left of screen, click "Insert Row"). Disregard error messages from Excel.</t>
    </r>
  </si>
  <si>
    <t>[Insert Applicant Commitment]</t>
  </si>
  <si>
    <t>The undersigned (the "Applicant") hereby commits to achieve at least the contract participation percentages listed in the Summary Tables above on this Rebuild project.</t>
  </si>
  <si>
    <t>PHDC (PRA)</t>
  </si>
  <si>
    <t>Kingsessing</t>
  </si>
  <si>
    <t>PRA</t>
  </si>
  <si>
    <t>EK Construction</t>
  </si>
  <si>
    <t>fence install</t>
  </si>
  <si>
    <t>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</si>
</sst>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i/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9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/>
      <right/>
      <top/>
      <bottom style="thin">
        <color theme="8" tint="-0.2499465926084170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theme="0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auto="1"/>
      </bottom>
      <diagonal/>
    </border>
    <border>
      <left style="medium">
        <color theme="0"/>
      </left>
      <right/>
      <top style="medium">
        <color theme="0"/>
      </top>
      <bottom style="medium">
        <color auto="1"/>
      </bottom>
      <diagonal/>
    </border>
    <border>
      <left style="medium">
        <color theme="0"/>
      </left>
      <right/>
      <top style="medium">
        <color auto="1"/>
      </top>
      <bottom style="thin">
        <color auto="1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11" fillId="0" borderId="0" xfId="0" applyFont="1" applyFill="1"/>
    <xf numFmtId="0" fontId="11" fillId="0" borderId="0" xfId="0" applyFont="1" applyFill="1" applyAlignment="1">
      <alignment wrapText="1"/>
    </xf>
    <xf numFmtId="0" fontId="0" fillId="0" borderId="0" xfId="0" applyFont="1"/>
    <xf numFmtId="0" fontId="5" fillId="0" borderId="0" xfId="0" applyFont="1" applyFill="1"/>
    <xf numFmtId="0" fontId="16" fillId="0" borderId="0" xfId="0" applyFont="1" applyFill="1" applyProtection="1">
      <protection locked="0"/>
    </xf>
    <xf numFmtId="0" fontId="16" fillId="0" borderId="0" xfId="0" applyFont="1" applyFill="1" applyAlignment="1" applyProtection="1">
      <protection locked="0"/>
    </xf>
    <xf numFmtId="0" fontId="16" fillId="0" borderId="0" xfId="0" applyFont="1" applyFill="1" applyBorder="1" applyAlignment="1" applyProtection="1">
      <protection locked="0"/>
    </xf>
    <xf numFmtId="164" fontId="12" fillId="0" borderId="3" xfId="0" applyNumberFormat="1" applyFont="1" applyFill="1" applyBorder="1" applyAlignment="1" applyProtection="1">
      <alignment horizontal="center"/>
    </xf>
    <xf numFmtId="165" fontId="12" fillId="0" borderId="2" xfId="0" applyNumberFormat="1" applyFont="1" applyFill="1" applyBorder="1" applyAlignment="1" applyProtection="1">
      <alignment horizontal="center"/>
    </xf>
    <xf numFmtId="165" fontId="8" fillId="4" borderId="5" xfId="2" applyNumberFormat="1" applyFont="1" applyFill="1" applyBorder="1" applyAlignment="1" applyProtection="1">
      <alignment vertical="center"/>
    </xf>
    <xf numFmtId="164" fontId="12" fillId="0" borderId="8" xfId="0" applyNumberFormat="1" applyFont="1" applyFill="1" applyBorder="1" applyAlignment="1" applyProtection="1">
      <alignment horizontal="center"/>
    </xf>
    <xf numFmtId="165" fontId="12" fillId="0" borderId="9" xfId="0" applyNumberFormat="1" applyFont="1" applyFill="1" applyBorder="1" applyAlignment="1" applyProtection="1">
      <alignment horizontal="center"/>
    </xf>
    <xf numFmtId="44" fontId="8" fillId="4" borderId="5" xfId="1" applyFont="1" applyFill="1" applyBorder="1" applyAlignment="1" applyProtection="1">
      <alignment vertical="center"/>
    </xf>
    <xf numFmtId="164" fontId="12" fillId="0" borderId="4" xfId="0" applyNumberFormat="1" applyFont="1" applyFill="1" applyBorder="1" applyAlignment="1" applyProtection="1">
      <alignment horizontal="center"/>
    </xf>
    <xf numFmtId="165" fontId="12" fillId="0" borderId="11" xfId="0" applyNumberFormat="1" applyFont="1" applyFill="1" applyBorder="1" applyAlignment="1" applyProtection="1">
      <alignment horizontal="center"/>
    </xf>
    <xf numFmtId="164" fontId="13" fillId="0" borderId="4" xfId="0" applyNumberFormat="1" applyFont="1" applyFill="1" applyBorder="1" applyAlignment="1" applyProtection="1">
      <alignment horizontal="center"/>
    </xf>
    <xf numFmtId="0" fontId="8" fillId="6" borderId="0" xfId="0" applyFont="1" applyFill="1" applyBorder="1" applyAlignment="1" applyProtection="1">
      <alignment vertical="center"/>
      <protection locked="0"/>
    </xf>
    <xf numFmtId="0" fontId="9" fillId="6" borderId="0" xfId="0" applyFont="1" applyFill="1" applyBorder="1" applyAlignment="1" applyProtection="1">
      <alignment vertical="center"/>
      <protection locked="0"/>
    </xf>
    <xf numFmtId="165" fontId="8" fillId="6" borderId="0" xfId="2" applyNumberFormat="1" applyFont="1" applyFill="1" applyBorder="1" applyAlignment="1" applyProtection="1">
      <protection locked="0"/>
    </xf>
    <xf numFmtId="0" fontId="19" fillId="0" borderId="0" xfId="0" applyFont="1" applyFill="1" applyAlignment="1" applyProtection="1">
      <protection locked="0"/>
    </xf>
    <xf numFmtId="0" fontId="8" fillId="3" borderId="0" xfId="0" applyFont="1" applyFill="1" applyBorder="1" applyAlignment="1" applyProtection="1">
      <alignment vertical="center"/>
      <protection locked="0"/>
    </xf>
    <xf numFmtId="0" fontId="9" fillId="3" borderId="0" xfId="0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9" fillId="4" borderId="0" xfId="0" applyFont="1" applyFill="1" applyBorder="1" applyAlignment="1" applyProtection="1">
      <alignment vertical="center"/>
      <protection locked="0"/>
    </xf>
    <xf numFmtId="165" fontId="8" fillId="4" borderId="5" xfId="2" applyNumberFormat="1" applyFont="1" applyFill="1" applyBorder="1" applyAlignment="1" applyProtection="1">
      <alignment vertical="center"/>
      <protection locked="0"/>
    </xf>
    <xf numFmtId="164" fontId="12" fillId="0" borderId="14" xfId="0" applyNumberFormat="1" applyFont="1" applyFill="1" applyBorder="1" applyAlignment="1" applyProtection="1">
      <alignment horizontal="center"/>
    </xf>
    <xf numFmtId="164" fontId="12" fillId="0" borderId="15" xfId="0" applyNumberFormat="1" applyFont="1" applyFill="1" applyBorder="1" applyAlignment="1" applyProtection="1">
      <alignment horizontal="center"/>
    </xf>
    <xf numFmtId="164" fontId="13" fillId="0" borderId="3" xfId="1" applyNumberFormat="1" applyFont="1" applyFill="1" applyBorder="1" applyAlignment="1" applyProtection="1">
      <alignment vertical="center"/>
      <protection locked="0"/>
    </xf>
    <xf numFmtId="164" fontId="13" fillId="0" borderId="0" xfId="1" applyNumberFormat="1" applyFont="1" applyFill="1" applyBorder="1" applyAlignment="1" applyProtection="1">
      <alignment vertical="center"/>
      <protection locked="0"/>
    </xf>
    <xf numFmtId="0" fontId="16" fillId="5" borderId="0" xfId="0" applyFont="1" applyFill="1" applyProtection="1">
      <protection locked="0"/>
    </xf>
    <xf numFmtId="164" fontId="9" fillId="7" borderId="0" xfId="1" applyNumberFormat="1" applyFont="1" applyFill="1" applyBorder="1" applyAlignment="1" applyProtection="1">
      <alignment vertical="center"/>
    </xf>
    <xf numFmtId="164" fontId="15" fillId="0" borderId="0" xfId="1" applyNumberFormat="1" applyFont="1" applyFill="1" applyBorder="1" applyAlignment="1" applyProtection="1">
      <alignment horizontal="right"/>
    </xf>
    <xf numFmtId="0" fontId="9" fillId="3" borderId="7" xfId="0" applyFont="1" applyFill="1" applyBorder="1" applyAlignment="1" applyProtection="1">
      <alignment horizontal="left" vertical="center"/>
      <protection locked="0"/>
    </xf>
    <xf numFmtId="44" fontId="8" fillId="3" borderId="7" xfId="1" applyFont="1" applyFill="1" applyBorder="1" applyAlignment="1" applyProtection="1">
      <alignment horizontal="left" vertical="center"/>
    </xf>
    <xf numFmtId="165" fontId="8" fillId="3" borderId="7" xfId="2" applyNumberFormat="1" applyFont="1" applyFill="1" applyBorder="1" applyAlignment="1" applyProtection="1">
      <alignment horizontal="left" vertical="center"/>
      <protection locked="0"/>
    </xf>
    <xf numFmtId="0" fontId="9" fillId="4" borderId="5" xfId="0" applyFont="1" applyFill="1" applyBorder="1" applyAlignment="1" applyProtection="1">
      <alignment vertical="center"/>
      <protection locked="0"/>
    </xf>
    <xf numFmtId="9" fontId="24" fillId="0" borderId="1" xfId="2" applyFont="1" applyFill="1" applyBorder="1" applyAlignment="1" applyProtection="1">
      <alignment vertical="center"/>
      <protection locked="0"/>
    </xf>
    <xf numFmtId="0" fontId="16" fillId="8" borderId="6" xfId="0" applyFont="1" applyFill="1" applyBorder="1" applyAlignment="1" applyProtection="1">
      <protection locked="0"/>
    </xf>
    <xf numFmtId="0" fontId="16" fillId="8" borderId="0" xfId="0" applyFont="1" applyFill="1" applyBorder="1" applyAlignment="1" applyProtection="1">
      <protection locked="0"/>
    </xf>
    <xf numFmtId="0" fontId="16" fillId="8" borderId="0" xfId="0" applyFont="1" applyFill="1" applyBorder="1" applyAlignment="1" applyProtection="1">
      <alignment horizontal="left"/>
      <protection locked="0"/>
    </xf>
    <xf numFmtId="164" fontId="16" fillId="8" borderId="0" xfId="1" applyNumberFormat="1" applyFont="1" applyFill="1" applyBorder="1" applyAlignment="1" applyProtection="1">
      <alignment horizontal="left"/>
      <protection locked="0"/>
    </xf>
    <xf numFmtId="0" fontId="16" fillId="8" borderId="0" xfId="0" applyFont="1" applyFill="1" applyAlignment="1" applyProtection="1">
      <protection locked="0"/>
    </xf>
    <xf numFmtId="164" fontId="16" fillId="8" borderId="0" xfId="1" applyNumberFormat="1" applyFont="1" applyFill="1" applyBorder="1" applyAlignment="1" applyProtection="1">
      <alignment horizontal="left" indent="2"/>
      <protection locked="0"/>
    </xf>
    <xf numFmtId="164" fontId="16" fillId="8" borderId="0" xfId="1" applyNumberFormat="1" applyFont="1" applyFill="1" applyAlignment="1" applyProtection="1">
      <alignment horizontal="left"/>
      <protection locked="0"/>
    </xf>
    <xf numFmtId="0" fontId="16" fillId="8" borderId="0" xfId="0" applyFont="1" applyFill="1" applyProtection="1">
      <protection locked="0"/>
    </xf>
    <xf numFmtId="164" fontId="16" fillId="8" borderId="0" xfId="1" applyNumberFormat="1" applyFont="1" applyFill="1" applyBorder="1" applyAlignment="1" applyProtection="1">
      <protection locked="0"/>
    </xf>
    <xf numFmtId="0" fontId="14" fillId="0" borderId="0" xfId="0" applyFont="1" applyFill="1" applyProtection="1">
      <protection locked="0"/>
    </xf>
    <xf numFmtId="0" fontId="11" fillId="0" borderId="0" xfId="0" applyFont="1" applyFill="1" applyProtection="1">
      <protection locked="0"/>
    </xf>
    <xf numFmtId="49" fontId="23" fillId="5" borderId="10" xfId="0" applyNumberFormat="1" applyFont="1" applyFill="1" applyBorder="1" applyAlignment="1" applyProtection="1">
      <alignment vertical="center"/>
      <protection locked="0"/>
    </xf>
    <xf numFmtId="0" fontId="11" fillId="5" borderId="0" xfId="0" applyFont="1" applyFill="1" applyProtection="1">
      <protection locked="0"/>
    </xf>
    <xf numFmtId="0" fontId="9" fillId="3" borderId="16" xfId="0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0" fontId="11" fillId="3" borderId="0" xfId="0" applyFont="1" applyFill="1" applyBorder="1" applyProtection="1">
      <protection locked="0"/>
    </xf>
    <xf numFmtId="0" fontId="9" fillId="4" borderId="16" xfId="0" applyFont="1" applyFill="1" applyBorder="1" applyProtection="1">
      <protection locked="0"/>
    </xf>
    <xf numFmtId="0" fontId="5" fillId="4" borderId="0" xfId="0" applyFont="1" applyFill="1" applyProtection="1">
      <protection locked="0"/>
    </xf>
    <xf numFmtId="0" fontId="5" fillId="4" borderId="0" xfId="0" applyFont="1" applyFill="1" applyBorder="1" applyProtection="1">
      <protection locked="0"/>
    </xf>
    <xf numFmtId="0" fontId="9" fillId="7" borderId="16" xfId="0" applyFont="1" applyFill="1" applyBorder="1" applyProtection="1">
      <protection locked="0"/>
    </xf>
    <xf numFmtId="0" fontId="5" fillId="7" borderId="0" xfId="0" applyFont="1" applyFill="1" applyProtection="1"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64" fontId="6" fillId="2" borderId="16" xfId="1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Protection="1"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9" fontId="13" fillId="0" borderId="0" xfId="0" applyNumberFormat="1" applyFont="1" applyFill="1" applyBorder="1" applyAlignment="1" applyProtection="1">
      <alignment horizontal="center"/>
      <protection locked="0"/>
    </xf>
    <xf numFmtId="0" fontId="22" fillId="5" borderId="0" xfId="0" applyFont="1" applyFill="1" applyAlignment="1" applyProtection="1">
      <alignment vertical="center"/>
      <protection locked="0"/>
    </xf>
    <xf numFmtId="9" fontId="13" fillId="5" borderId="0" xfId="0" applyNumberFormat="1" applyFont="1" applyFill="1" applyBorder="1" applyAlignment="1" applyProtection="1">
      <alignment horizontal="center"/>
      <protection locked="0"/>
    </xf>
    <xf numFmtId="164" fontId="13" fillId="5" borderId="0" xfId="1" applyNumberFormat="1" applyFont="1" applyFill="1" applyBorder="1" applyAlignment="1" applyProtection="1">
      <alignment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protection locked="0"/>
    </xf>
    <xf numFmtId="0" fontId="15" fillId="0" borderId="2" xfId="0" applyFont="1" applyFill="1" applyBorder="1" applyAlignment="1" applyProtection="1">
      <protection locked="0"/>
    </xf>
    <xf numFmtId="164" fontId="15" fillId="0" borderId="2" xfId="1" applyNumberFormat="1" applyFont="1" applyFill="1" applyBorder="1" applyAlignment="1" applyProtection="1">
      <protection locked="0"/>
    </xf>
    <xf numFmtId="0" fontId="3" fillId="0" borderId="0" xfId="0" applyFont="1" applyFill="1" applyAlignment="1" applyProtection="1">
      <protection locked="0"/>
    </xf>
    <xf numFmtId="44" fontId="8" fillId="6" borderId="0" xfId="1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protection locked="0"/>
    </xf>
    <xf numFmtId="9" fontId="5" fillId="0" borderId="0" xfId="2" applyFont="1" applyFill="1" applyBorder="1" applyAlignment="1" applyProtection="1">
      <protection locked="0"/>
    </xf>
    <xf numFmtId="0" fontId="11" fillId="0" borderId="0" xfId="0" applyFont="1" applyFill="1" applyAlignment="1" applyProtection="1">
      <protection locked="0"/>
    </xf>
    <xf numFmtId="0" fontId="11" fillId="0" borderId="0" xfId="0" applyFont="1" applyFill="1" applyBorder="1" applyAlignment="1" applyProtection="1">
      <protection locked="0"/>
    </xf>
    <xf numFmtId="9" fontId="15" fillId="0" borderId="2" xfId="2" applyFont="1" applyFill="1" applyBorder="1" applyAlignment="1" applyProtection="1">
      <protection locked="0"/>
    </xf>
    <xf numFmtId="164" fontId="17" fillId="0" borderId="0" xfId="1" applyNumberFormat="1" applyFont="1" applyFill="1" applyBorder="1" applyAlignment="1" applyProtection="1">
      <alignment vertical="center"/>
      <protection locked="0"/>
    </xf>
    <xf numFmtId="9" fontId="17" fillId="0" borderId="0" xfId="2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8" fillId="7" borderId="0" xfId="0" applyFont="1" applyFill="1" applyBorder="1" applyAlignment="1" applyProtection="1">
      <alignment vertical="center"/>
      <protection locked="0"/>
    </xf>
    <xf numFmtId="165" fontId="9" fillId="7" borderId="0" xfId="2" applyNumberFormat="1" applyFont="1" applyFill="1" applyBorder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25" fillId="0" borderId="0" xfId="0" applyFont="1" applyProtection="1">
      <protection locked="0"/>
    </xf>
    <xf numFmtId="0" fontId="0" fillId="0" borderId="0" xfId="0" applyProtection="1">
      <protection locked="0"/>
    </xf>
    <xf numFmtId="0" fontId="26" fillId="0" borderId="0" xfId="0" applyFont="1" applyProtection="1">
      <protection locked="0"/>
    </xf>
    <xf numFmtId="0" fontId="16" fillId="8" borderId="0" xfId="0" applyFont="1" applyFill="1" applyBorder="1" applyAlignment="1" applyProtection="1">
      <alignment horizontal="left" indent="1"/>
      <protection locked="0"/>
    </xf>
    <xf numFmtId="165" fontId="8" fillId="3" borderId="7" xfId="2" applyNumberFormat="1" applyFont="1" applyFill="1" applyBorder="1" applyAlignment="1" applyProtection="1">
      <alignment horizontal="right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21" fillId="2" borderId="19" xfId="0" applyFont="1" applyFill="1" applyBorder="1" applyAlignment="1" applyProtection="1">
      <alignment horizontal="center" vertical="center"/>
    </xf>
    <xf numFmtId="165" fontId="16" fillId="0" borderId="0" xfId="2" applyNumberFormat="1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49" fontId="15" fillId="0" borderId="0" xfId="0" applyNumberFormat="1" applyFont="1" applyFill="1" applyAlignment="1" applyProtection="1">
      <alignment horizontal="left" vertical="center" wrapText="1" indent="1"/>
      <protection locked="0"/>
    </xf>
    <xf numFmtId="0" fontId="9" fillId="3" borderId="7" xfId="0" applyFont="1" applyFill="1" applyBorder="1" applyAlignment="1" applyProtection="1">
      <alignment vertical="center"/>
      <protection locked="0"/>
    </xf>
    <xf numFmtId="0" fontId="9" fillId="4" borderId="5" xfId="0" applyFont="1" applyFill="1" applyBorder="1" applyAlignment="1" applyProtection="1">
      <alignment vertical="center"/>
      <protection locked="0"/>
    </xf>
    <xf numFmtId="14" fontId="16" fillId="8" borderId="0" xfId="0" applyNumberFormat="1" applyFont="1" applyFill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0.0%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protection locked="0" hidden="0"/>
    </dxf>
    <dxf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0.0%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protection locked="0" hidden="0"/>
    </dxf>
    <dxf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0.0%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-0.24994659260841701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bottom style="thin">
          <color theme="8" tint="-0.24994659260841701"/>
        </bottom>
      </border>
    </dxf>
    <dxf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D5BAEBB-8D86-478F-9512-B9822C0E60B9}" name="Table3" displayName="Table3" ref="B26:I27" totalsRowShown="0" headerRowDxfId="39" dataDxfId="37" headerRowBorderDxfId="38" tableBorderDxfId="36" headerRowCellStyle="Currency">
  <autoFilter ref="B26:I27" xr:uid="{FF99FC14-2858-4580-8519-221D71E8012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E1B65BEE-5790-49B3-B769-C3AD158A895D}" name="Role" dataDxfId="35"/>
    <tableColumn id="2" xr3:uid="{70A54476-9788-42DA-ADFA-BBC7BE7A228B}" name="Firm/Org" dataDxfId="34"/>
    <tableColumn id="3" xr3:uid="{C218ECDD-61AD-4BAF-B918-21B35D4084FC}" name="Scope" dataDxfId="33"/>
    <tableColumn id="4" xr3:uid="{67AA8411-3B83-47B6-9C26-3F3DABD15507}" name="Certification" dataDxfId="32"/>
    <tableColumn id="5" xr3:uid="{51785710-AFC3-476A-B1E1-03B44DCFDA6E}" name="Local (P = Phila org)" dataDxfId="31"/>
    <tableColumn id="6" xr3:uid="{8E9E352B-E328-4BFF-A4E8-06BC194D63FA}" name="Amount ($)" dataDxfId="30" dataCellStyle="Currency"/>
    <tableColumn id="7" xr3:uid="{830708D9-75BE-4C7C-AE85-4310176069A9}" name="Percentage of total contract" dataDxfId="29" dataCellStyle="Percent">
      <calculatedColumnFormula>IFERROR(G27/$G$56,"")</calculatedColumnFormula>
    </tableColumn>
    <tableColumn id="8" xr3:uid="{4DECB1AF-C1D1-481C-9F1E-19DD3374921B}" name="Notes" dataDxfId="28" dataCellStyle="Currency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9B8F140-E875-424D-86FE-E137CECAD32E}" name="Table4" displayName="Table4" ref="B30:I38" totalsRowShown="0" headerRowDxfId="27" dataDxfId="25" headerRowBorderDxfId="26" headerRowCellStyle="Percent">
  <autoFilter ref="B30:I38" xr:uid="{B99EED52-8B0F-46D3-B2D0-5DD37E7A540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11362791-158A-4A4E-9F0B-ADEB35597361}" name="Role" dataDxfId="24"/>
    <tableColumn id="2" xr3:uid="{A47370C8-5C8E-4331-8A03-FC888E73DB14}" name="Firm/Org" dataDxfId="23"/>
    <tableColumn id="3" xr3:uid="{3503809D-4746-4B23-8025-A4B52ED35834}" name="Scope" dataDxfId="22"/>
    <tableColumn id="4" xr3:uid="{7B21D7F4-FA98-4F69-877B-AF1224A9EF6D}" name="Certification" dataDxfId="21"/>
    <tableColumn id="5" xr3:uid="{D4E1A4F1-B100-4D34-A701-C9699FCA9A8B}" name="Local (P = Phila org)" dataDxfId="20"/>
    <tableColumn id="6" xr3:uid="{9444C620-AC88-4B21-AE08-ECD0412128CC}" name="Amount ($)" dataDxfId="19" dataCellStyle="Currency"/>
    <tableColumn id="7" xr3:uid="{101C331D-0D8C-4E50-A5A5-F2878BAD8334}" name="Percentage of Prof Services" dataDxfId="18" dataCellStyle="Percent">
      <calculatedColumnFormula>IFERROR(G31/$G$39,"")</calculatedColumnFormula>
    </tableColumn>
    <tableColumn id="8" xr3:uid="{1EC1BA56-9D96-4877-BF87-EF8E1FAF95E5}" name="Notes" dataDxfId="17" dataCellStyle="Currency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4CDAB88-75F1-4391-8455-2F408B1C2695}" name="Table5" displayName="Table5" ref="B41:I52" totalsRowShown="0" headerRowDxfId="16" dataDxfId="14" headerRowBorderDxfId="15" headerRowCellStyle="Percent">
  <autoFilter ref="B41:I52" xr:uid="{45FFC848-C857-4085-B5D8-D752B0CDB32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DD58B733-F454-4A99-9EFB-ADDC8A20E20C}" name="Role" dataDxfId="13"/>
    <tableColumn id="2" xr3:uid="{DDA1A33F-0D99-432D-946F-1DFC0DEE2BBD}" name="Firm/Org" dataDxfId="12"/>
    <tableColumn id="3" xr3:uid="{2616D5A9-23FE-492C-A9E8-9CDF2248064F}" name="Scope" dataDxfId="11"/>
    <tableColumn id="4" xr3:uid="{FC90DAF1-DA2D-4323-A38D-BC41B50BD18D}" name="Certification" dataDxfId="10"/>
    <tableColumn id="5" xr3:uid="{81EB6393-C750-40A9-A7E5-28CC37965E6E}" name="Local (P = Phila org)" dataDxfId="9"/>
    <tableColumn id="6" xr3:uid="{D287DEE5-3CB2-4C6B-9CB2-711B536BE071}" name="Amount ($)" dataDxfId="8" dataCellStyle="Currency"/>
    <tableColumn id="7" xr3:uid="{686F8BF5-FAE9-4FFC-9AB3-DCBF8F8EB23E}" name="Percentage of Construction" dataDxfId="7" dataCellStyle="Percent">
      <calculatedColumnFormula>IFERROR(G42/$G$53,"")</calculatedColumnFormula>
    </tableColumn>
    <tableColumn id="8" xr3:uid="{47C2D64D-1AF3-4E2E-8563-E11AB844BBCB}" name="Notes" dataDxfId="6" dataCellStyle="Currency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55D8C9-C817-404B-93A7-DC74F7619A80}" name="Certifications" displayName="Certifications" ref="A8:A17" totalsRowShown="0" headerRowDxfId="5" dataDxfId="4">
  <autoFilter ref="A8:A17" xr:uid="{F924ADEB-F40D-4723-81DD-4921BD8C8CBD}"/>
  <tableColumns count="1">
    <tableColumn id="1" xr3:uid="{94EBBCD0-8B66-43AF-9D09-4EA33425D498}" name="Certifications" dataDxfId="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023B11D-2EE4-40F8-83DD-B09BBCC3F3B7}" name="Table2" displayName="Table2" ref="A3:A6" totalsRowShown="0" headerRowDxfId="2" dataDxfId="1">
  <autoFilter ref="A3:A6" xr:uid="{60C4E634-9DC8-48EC-BA9F-DFF2ACB25BCC}"/>
  <tableColumns count="1">
    <tableColumn id="1" xr3:uid="{45362B46-F862-4238-ABDA-2DF5451CC3CA}" name="Definition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887C5-4DF1-4FD7-9575-604E3E04A1D2}">
  <sheetPr>
    <pageSetUpPr fitToPage="1"/>
  </sheetPr>
  <dimension ref="A1:I63"/>
  <sheetViews>
    <sheetView tabSelected="1" zoomScale="60" zoomScaleNormal="60" workbookViewId="0">
      <selection activeCell="D32" sqref="D32"/>
    </sheetView>
  </sheetViews>
  <sheetFormatPr defaultRowHeight="15" x14ac:dyDescent="0.25"/>
  <cols>
    <col min="1" max="1" width="20.5703125" style="93" customWidth="1"/>
    <col min="2" max="2" width="23.5703125" style="93" customWidth="1"/>
    <col min="3" max="3" width="36.7109375" style="93" customWidth="1"/>
    <col min="4" max="4" width="33.7109375" style="93" customWidth="1"/>
    <col min="5" max="5" width="22.28515625" style="93" bestFit="1" customWidth="1"/>
    <col min="6" max="6" width="33.7109375" style="93" customWidth="1"/>
    <col min="7" max="7" width="26.7109375" style="93" customWidth="1"/>
    <col min="8" max="8" width="35.5703125" style="93" customWidth="1"/>
    <col min="9" max="9" width="38" style="93" customWidth="1"/>
    <col min="10" max="16384" width="9.140625" style="93"/>
  </cols>
  <sheetData>
    <row r="1" spans="1:9" s="49" customFormat="1" ht="15.75" x14ac:dyDescent="0.25">
      <c r="A1" s="48" t="s">
        <v>7</v>
      </c>
      <c r="B1" s="46" t="s">
        <v>56</v>
      </c>
      <c r="C1" s="108" t="s">
        <v>53</v>
      </c>
      <c r="D1" s="108"/>
      <c r="E1" s="108"/>
      <c r="F1" s="108"/>
      <c r="G1" s="108"/>
      <c r="H1" s="108"/>
      <c r="I1" s="108"/>
    </row>
    <row r="2" spans="1:9" s="49" customFormat="1" ht="15.75" x14ac:dyDescent="0.25">
      <c r="A2" s="48" t="s">
        <v>17</v>
      </c>
      <c r="B2" s="46" t="s">
        <v>57</v>
      </c>
      <c r="C2" s="108"/>
      <c r="D2" s="108"/>
      <c r="E2" s="108"/>
      <c r="F2" s="108"/>
      <c r="G2" s="108"/>
      <c r="H2" s="108"/>
      <c r="I2" s="108"/>
    </row>
    <row r="3" spans="1:9" s="49" customFormat="1" ht="15.75" x14ac:dyDescent="0.25">
      <c r="A3" s="48" t="s">
        <v>33</v>
      </c>
      <c r="B3" s="111">
        <v>44410</v>
      </c>
      <c r="C3" s="108"/>
      <c r="D3" s="108"/>
      <c r="E3" s="108"/>
      <c r="F3" s="108"/>
      <c r="G3" s="108"/>
      <c r="H3" s="108"/>
      <c r="I3" s="108"/>
    </row>
    <row r="4" spans="1:9" s="49" customFormat="1" ht="33.75" customHeight="1" x14ac:dyDescent="0.25">
      <c r="A4" s="48"/>
      <c r="B4" s="5"/>
      <c r="C4" s="108"/>
      <c r="D4" s="108"/>
      <c r="E4" s="108"/>
      <c r="F4" s="108"/>
      <c r="G4" s="108"/>
      <c r="H4" s="108"/>
      <c r="I4" s="108"/>
    </row>
    <row r="5" spans="1:9" s="49" customFormat="1" ht="18.75" x14ac:dyDescent="0.25">
      <c r="A5" s="50" t="s">
        <v>43</v>
      </c>
      <c r="B5" s="31"/>
      <c r="C5" s="31"/>
      <c r="D5" s="51"/>
      <c r="E5" s="51"/>
      <c r="F5" s="51"/>
      <c r="G5" s="51"/>
      <c r="H5" s="51"/>
      <c r="I5" s="51"/>
    </row>
    <row r="6" spans="1:9" s="49" customFormat="1" x14ac:dyDescent="0.25"/>
    <row r="7" spans="1:9" s="49" customFormat="1" ht="18.75" customHeight="1" x14ac:dyDescent="0.3">
      <c r="A7" s="52" t="s">
        <v>21</v>
      </c>
      <c r="B7" s="53"/>
      <c r="C7" s="54"/>
      <c r="D7" s="55" t="s">
        <v>8</v>
      </c>
      <c r="E7" s="56"/>
      <c r="F7" s="57"/>
      <c r="G7" s="58" t="s">
        <v>26</v>
      </c>
      <c r="H7" s="59"/>
    </row>
    <row r="8" spans="1:9" s="49" customFormat="1" x14ac:dyDescent="0.25">
      <c r="A8" s="60"/>
      <c r="B8" s="61" t="s">
        <v>41</v>
      </c>
      <c r="C8" s="62" t="s">
        <v>3</v>
      </c>
      <c r="D8" s="63"/>
      <c r="E8" s="61" t="s">
        <v>41</v>
      </c>
      <c r="F8" s="62" t="s">
        <v>3</v>
      </c>
      <c r="G8" s="63"/>
      <c r="H8" s="64" t="s">
        <v>41</v>
      </c>
      <c r="I8" s="65"/>
    </row>
    <row r="9" spans="1:9" s="49" customFormat="1" x14ac:dyDescent="0.25">
      <c r="A9" s="105" t="s">
        <v>0</v>
      </c>
      <c r="B9" s="8">
        <f>SUMIF('Summary Sheet'!$E$31:$E$38,"MBE",'Summary Sheet'!$G$31:$G$38)+SUMIF('Summary Sheet'!$E$31:$E$38,"EVP - MBE",'Summary Sheet'!$G$31:$G$38)</f>
        <v>0</v>
      </c>
      <c r="C9" s="29" t="s">
        <v>29</v>
      </c>
      <c r="D9" s="105" t="s">
        <v>0</v>
      </c>
      <c r="E9" s="8">
        <f>SUMIF('Summary Sheet'!$E$42:$E$52,"MBE",'Summary Sheet'!$G$42:$G$52)+SUMIF('Summary Sheet'!$E$42:$E$52,"EVP - MBE",'Summary Sheet'!$G$42:$G$52)</f>
        <v>0</v>
      </c>
      <c r="F9" s="29" t="s">
        <v>31</v>
      </c>
      <c r="G9" s="105" t="s">
        <v>0</v>
      </c>
      <c r="H9" s="11">
        <f>SUM(B9,E9)</f>
        <v>0</v>
      </c>
    </row>
    <row r="10" spans="1:9" s="49" customFormat="1" ht="15.75" thickBot="1" x14ac:dyDescent="0.3">
      <c r="A10" s="106"/>
      <c r="B10" s="9" t="str">
        <f>IFERROR(B9/$B$17,"")</f>
        <v/>
      </c>
      <c r="C10" s="38" t="s">
        <v>54</v>
      </c>
      <c r="D10" s="106"/>
      <c r="E10" s="9" t="str">
        <f>IFERROR(E9/$E$17,"")</f>
        <v/>
      </c>
      <c r="F10" s="38" t="s">
        <v>54</v>
      </c>
      <c r="G10" s="106"/>
      <c r="H10" s="12" t="str">
        <f>IFERROR(H9/$H$17,"")</f>
        <v/>
      </c>
    </row>
    <row r="11" spans="1:9" s="49" customFormat="1" ht="15.75" thickBot="1" x14ac:dyDescent="0.3">
      <c r="A11" s="102" t="s">
        <v>1</v>
      </c>
      <c r="B11" s="8">
        <f>SUMIF('Summary Sheet'!$E$31:$E$38,"WBE",'Summary Sheet'!$G$31:$G$38)+SUMIF('Summary Sheet'!$E$31:$E$38,"EVP - WBE",'Summary Sheet'!$G$31:$G$38)</f>
        <v>0</v>
      </c>
      <c r="C11" s="29" t="s">
        <v>30</v>
      </c>
      <c r="D11" s="107" t="s">
        <v>1</v>
      </c>
      <c r="E11" s="8">
        <f>SUMIF('Summary Sheet'!$E$42:$E$52,"WBE",'Summary Sheet'!$G$42:$G$52)+SUMIF('Summary Sheet'!$E$42:$E$52,"EVP - WBE",'Summary Sheet'!$G$42:$G$52)</f>
        <v>0</v>
      </c>
      <c r="F11" s="29" t="s">
        <v>30</v>
      </c>
      <c r="G11" s="107" t="s">
        <v>1</v>
      </c>
      <c r="H11" s="11">
        <f>SUM(B11,E11)</f>
        <v>0</v>
      </c>
    </row>
    <row r="12" spans="1:9" s="49" customFormat="1" ht="15.75" thickBot="1" x14ac:dyDescent="0.3">
      <c r="A12" s="102"/>
      <c r="B12" s="9" t="str">
        <f>IFERROR(B11/$B$17,"")</f>
        <v/>
      </c>
      <c r="C12" s="38" t="s">
        <v>54</v>
      </c>
      <c r="D12" s="106"/>
      <c r="E12" s="9" t="str">
        <f>IFERROR(E11/$E$17,"")</f>
        <v/>
      </c>
      <c r="F12" s="38" t="s">
        <v>54</v>
      </c>
      <c r="G12" s="106"/>
      <c r="H12" s="12" t="str">
        <f>IFERROR(H11/$H$17,"")</f>
        <v/>
      </c>
    </row>
    <row r="13" spans="1:9" s="49" customFormat="1" ht="15.75" thickBot="1" x14ac:dyDescent="0.3">
      <c r="A13" s="102" t="s">
        <v>5</v>
      </c>
      <c r="B13" s="11">
        <f>SUMIF('Summary Sheet'!$E$31:$E$38,"Majority",'Summary Sheet'!$G$31:$G$38)</f>
        <v>0</v>
      </c>
      <c r="C13" s="29"/>
      <c r="D13" s="107" t="s">
        <v>5</v>
      </c>
      <c r="E13" s="11">
        <f>SUMIF('Summary Sheet'!$E$42:$E$52,"Majority",'Summary Sheet'!$G$42:$G$52)</f>
        <v>0</v>
      </c>
      <c r="F13" s="29"/>
      <c r="G13" s="107" t="s">
        <v>5</v>
      </c>
      <c r="H13" s="11">
        <f>SUM(B13,E13)</f>
        <v>0</v>
      </c>
    </row>
    <row r="14" spans="1:9" s="49" customFormat="1" ht="15.75" thickBot="1" x14ac:dyDescent="0.3">
      <c r="A14" s="102"/>
      <c r="B14" s="12" t="str">
        <f>IFERROR(B13/$B$17,"")</f>
        <v/>
      </c>
      <c r="C14" s="30"/>
      <c r="D14" s="106"/>
      <c r="E14" s="12" t="str">
        <f>IFERROR(E13/$E$17,"")</f>
        <v/>
      </c>
      <c r="F14" s="30"/>
      <c r="G14" s="106"/>
      <c r="H14" s="12" t="str">
        <f>IFERROR(H13/$H$17,"")</f>
        <v/>
      </c>
    </row>
    <row r="15" spans="1:9" s="49" customFormat="1" x14ac:dyDescent="0.25">
      <c r="A15" s="103" t="s">
        <v>22</v>
      </c>
      <c r="B15" s="14">
        <f>SUMIF('Summary Sheet'!$E$31:$E$38,"TBD",'Summary Sheet'!$G$31:$G$38)</f>
        <v>0</v>
      </c>
      <c r="C15" s="30"/>
      <c r="D15" s="103" t="s">
        <v>22</v>
      </c>
      <c r="E15" s="14">
        <f>SUMIF('Summary Sheet'!$E$42:$E$52,"TBD",'Summary Sheet'!$G$42:$G$52)</f>
        <v>0</v>
      </c>
      <c r="F15" s="30"/>
      <c r="G15" s="103" t="s">
        <v>22</v>
      </c>
      <c r="H15" s="14">
        <f>SUM(B15,E15)</f>
        <v>0</v>
      </c>
    </row>
    <row r="16" spans="1:9" s="49" customFormat="1" ht="15.75" thickBot="1" x14ac:dyDescent="0.3">
      <c r="A16" s="104"/>
      <c r="B16" s="15" t="str">
        <f>IFERROR(B15/$B$17,"")</f>
        <v/>
      </c>
      <c r="C16" s="30"/>
      <c r="D16" s="104"/>
      <c r="E16" s="15" t="str">
        <f>IFERROR(E15/$E$17,"")</f>
        <v/>
      </c>
      <c r="F16" s="30"/>
      <c r="G16" s="104"/>
      <c r="H16" s="15" t="str">
        <f>IFERROR(H15/$H$17,"")</f>
        <v/>
      </c>
    </row>
    <row r="17" spans="1:9" s="49" customFormat="1" ht="15.75" thickBot="1" x14ac:dyDescent="0.3">
      <c r="A17" s="97" t="s">
        <v>6</v>
      </c>
      <c r="B17" s="14">
        <f>SUM(B9,B11,B13,B15)</f>
        <v>0</v>
      </c>
      <c r="C17" s="30"/>
      <c r="D17" s="97" t="s">
        <v>6</v>
      </c>
      <c r="E17" s="16">
        <f>SUM(E9,E11,E13,E15)</f>
        <v>0</v>
      </c>
      <c r="F17" s="30"/>
      <c r="G17" s="97" t="s">
        <v>6</v>
      </c>
      <c r="H17" s="16">
        <f>SUM(H9,H11,H13,H15)</f>
        <v>0</v>
      </c>
    </row>
    <row r="18" spans="1:9" s="49" customFormat="1" ht="15.75" thickBot="1" x14ac:dyDescent="0.3">
      <c r="A18" s="98" t="s">
        <v>11</v>
      </c>
      <c r="B18" s="11">
        <f>SUMIF('Summary Sheet'!$E$31:$E$38,"Nonprofit/Government",'Summary Sheet'!$G$31:$G$38)</f>
        <v>0</v>
      </c>
      <c r="C18" s="30"/>
      <c r="D18" s="98" t="s">
        <v>11</v>
      </c>
      <c r="E18" s="11">
        <f>SUMIF('Summary Sheet'!$E$42:$E$52,"Nonprofit/Government",'Summary Sheet'!$G$42:$G$52)</f>
        <v>0</v>
      </c>
      <c r="F18" s="30"/>
      <c r="G18" s="98" t="s">
        <v>11</v>
      </c>
      <c r="H18" s="11">
        <f>SUM(B18,E18,G28)</f>
        <v>0</v>
      </c>
    </row>
    <row r="19" spans="1:9" s="49" customFormat="1" ht="15.75" thickBot="1" x14ac:dyDescent="0.3">
      <c r="A19" s="99" t="s">
        <v>36</v>
      </c>
      <c r="B19" s="27">
        <f>SUMIF('Summary Sheet'!$E$31:$E$38,"TBD - FONO",'Summary Sheet'!$G$31:$G$38)+SUMIF('Summary Sheet'!$E$31:$E$38,"FONO",'Summary Sheet'!$G$31:$G$38)</f>
        <v>0</v>
      </c>
      <c r="C19" s="30"/>
      <c r="D19" s="99" t="s">
        <v>36</v>
      </c>
      <c r="E19" s="27">
        <f>SUMIF('Summary Sheet'!$E$42:$E$52,"TBD - FONO",'Summary Sheet'!$G$42:$G$52)+SUMIF('Summary Sheet'!$E$42:$E$52,"FONO",'Summary Sheet'!$G$42:$G$52)</f>
        <v>0</v>
      </c>
      <c r="F19" s="30"/>
      <c r="G19" s="99" t="s">
        <v>36</v>
      </c>
      <c r="H19" s="27">
        <f>SUM(B19,E19)</f>
        <v>0</v>
      </c>
    </row>
    <row r="20" spans="1:9" s="49" customFormat="1" x14ac:dyDescent="0.25">
      <c r="A20" s="103" t="s">
        <v>44</v>
      </c>
      <c r="B20" s="14">
        <f>SUMIF('Summary Sheet'!$F$31:$F$38,"P",'Summary Sheet'!$G$31:$G$38)</f>
        <v>0</v>
      </c>
      <c r="C20" s="30"/>
      <c r="D20" s="103" t="s">
        <v>44</v>
      </c>
      <c r="E20" s="14">
        <f>SUMIF('Summary Sheet'!$F$42:$F$52,"P",'Summary Sheet'!$G$42:$G$52)</f>
        <v>0</v>
      </c>
      <c r="F20" s="30"/>
      <c r="G20" s="103" t="s">
        <v>44</v>
      </c>
      <c r="H20" s="14">
        <f>SUM(B20,E20)+SUMIF(Table3[Local (P = Phila org)],"P",Table3[Amount ($)])</f>
        <v>0</v>
      </c>
    </row>
    <row r="21" spans="1:9" s="49" customFormat="1" ht="15.75" thickBot="1" x14ac:dyDescent="0.3">
      <c r="A21" s="104"/>
      <c r="B21" s="15" t="str">
        <f>IFERROR(B20/$B$22,"")</f>
        <v/>
      </c>
      <c r="C21" s="30"/>
      <c r="D21" s="104"/>
      <c r="E21" s="15" t="str">
        <f>IFERROR(E20/$E$22,"")</f>
        <v/>
      </c>
      <c r="F21" s="30"/>
      <c r="G21" s="104"/>
      <c r="H21" s="15" t="str">
        <f>IFERROR(H20/$H$17,"")</f>
        <v/>
      </c>
    </row>
    <row r="22" spans="1:9" s="49" customFormat="1" ht="15.75" x14ac:dyDescent="0.25">
      <c r="A22" s="100" t="s">
        <v>39</v>
      </c>
      <c r="B22" s="28">
        <f>G39</f>
        <v>0</v>
      </c>
      <c r="C22" s="30"/>
      <c r="D22" s="100" t="s">
        <v>37</v>
      </c>
      <c r="E22" s="28">
        <f>G53</f>
        <v>0</v>
      </c>
      <c r="F22" s="30"/>
      <c r="G22" s="100" t="s">
        <v>38</v>
      </c>
      <c r="H22" s="28">
        <f>B22+E22+Table3[Amount ($)]</f>
        <v>0</v>
      </c>
    </row>
    <row r="23" spans="1:9" s="49" customFormat="1" x14ac:dyDescent="0.25">
      <c r="A23" s="66"/>
      <c r="B23" s="67"/>
      <c r="C23" s="67"/>
      <c r="D23" s="67"/>
      <c r="E23" s="30"/>
      <c r="F23" s="30"/>
      <c r="G23" s="66"/>
      <c r="H23" s="67"/>
      <c r="I23" s="30"/>
    </row>
    <row r="24" spans="1:9" s="49" customFormat="1" ht="18.75" x14ac:dyDescent="0.25">
      <c r="A24" s="68" t="s">
        <v>42</v>
      </c>
      <c r="B24" s="68"/>
      <c r="C24" s="68"/>
      <c r="D24" s="69"/>
      <c r="E24" s="70"/>
      <c r="F24" s="70"/>
      <c r="G24" s="71"/>
      <c r="H24" s="69"/>
      <c r="I24" s="70"/>
    </row>
    <row r="25" spans="1:9" s="49" customFormat="1" x14ac:dyDescent="0.25">
      <c r="A25" s="66"/>
      <c r="B25" s="67"/>
      <c r="C25" s="67"/>
      <c r="D25" s="67"/>
      <c r="E25" s="30"/>
      <c r="F25" s="30"/>
      <c r="G25" s="66"/>
      <c r="H25" s="67"/>
      <c r="I25" s="30"/>
    </row>
    <row r="26" spans="1:9" s="75" customFormat="1" x14ac:dyDescent="0.25">
      <c r="A26" s="72"/>
      <c r="B26" s="73" t="s">
        <v>14</v>
      </c>
      <c r="C26" s="73" t="s">
        <v>12</v>
      </c>
      <c r="D26" s="73" t="s">
        <v>9</v>
      </c>
      <c r="E26" s="73" t="s">
        <v>13</v>
      </c>
      <c r="F26" s="73" t="s">
        <v>45</v>
      </c>
      <c r="G26" s="74" t="s">
        <v>47</v>
      </c>
      <c r="H26" s="74" t="s">
        <v>10</v>
      </c>
      <c r="I26" s="74" t="s">
        <v>32</v>
      </c>
    </row>
    <row r="27" spans="1:9" s="6" customFormat="1" ht="15.75" x14ac:dyDescent="0.25">
      <c r="A27" s="17"/>
      <c r="B27" s="7" t="s">
        <v>7</v>
      </c>
      <c r="C27" s="39" t="s">
        <v>58</v>
      </c>
      <c r="D27" s="40"/>
      <c r="E27" s="7" t="s">
        <v>11</v>
      </c>
      <c r="F27" s="7" t="s">
        <v>46</v>
      </c>
      <c r="G27" s="42"/>
      <c r="H27" s="101" t="str">
        <f>IFERROR(G27/$G$56,"")</f>
        <v/>
      </c>
      <c r="I27" s="47"/>
    </row>
    <row r="28" spans="1:9" s="20" customFormat="1" ht="18.75" x14ac:dyDescent="0.3">
      <c r="A28" s="18"/>
      <c r="B28" s="18" t="s">
        <v>49</v>
      </c>
      <c r="C28" s="18"/>
      <c r="D28" s="18"/>
      <c r="E28" s="18"/>
      <c r="F28" s="18"/>
      <c r="G28" s="76">
        <f>SUM('Summary Sheet'!$G$27:$G$27)</f>
        <v>0</v>
      </c>
      <c r="H28" s="19">
        <f>SUM('Summary Sheet'!$H$27:$H$27)</f>
        <v>0</v>
      </c>
      <c r="I28" s="19"/>
    </row>
    <row r="29" spans="1:9" s="81" customFormat="1" ht="18.75" x14ac:dyDescent="0.25">
      <c r="A29" s="77"/>
      <c r="B29" s="77"/>
      <c r="C29" s="78"/>
      <c r="D29" s="78"/>
      <c r="E29" s="78"/>
      <c r="F29" s="78"/>
      <c r="G29" s="79"/>
      <c r="H29" s="80"/>
    </row>
    <row r="30" spans="1:9" s="81" customFormat="1" x14ac:dyDescent="0.25">
      <c r="A30" s="82"/>
      <c r="B30" s="73" t="s">
        <v>14</v>
      </c>
      <c r="C30" s="73" t="s">
        <v>12</v>
      </c>
      <c r="D30" s="73" t="s">
        <v>9</v>
      </c>
      <c r="E30" s="73" t="s">
        <v>13</v>
      </c>
      <c r="F30" s="73" t="s">
        <v>45</v>
      </c>
      <c r="G30" s="74" t="s">
        <v>47</v>
      </c>
      <c r="H30" s="83" t="s">
        <v>40</v>
      </c>
      <c r="I30" s="74" t="s">
        <v>32</v>
      </c>
    </row>
    <row r="31" spans="1:9" s="81" customFormat="1" ht="15.75" x14ac:dyDescent="0.25">
      <c r="A31" s="21"/>
      <c r="B31" s="43"/>
      <c r="C31" s="40" t="s">
        <v>58</v>
      </c>
      <c r="D31" s="40" t="s">
        <v>60</v>
      </c>
      <c r="E31" s="40"/>
      <c r="F31" s="41"/>
      <c r="G31" s="42"/>
      <c r="H31" s="101" t="str">
        <f t="shared" ref="H31:H38" si="0">IFERROR(G31/$G$39,"")</f>
        <v/>
      </c>
      <c r="I31" s="42"/>
    </row>
    <row r="32" spans="1:9" s="81" customFormat="1" ht="15.75" x14ac:dyDescent="0.25">
      <c r="A32" s="21"/>
      <c r="B32" s="43"/>
      <c r="C32" s="95" t="s">
        <v>59</v>
      </c>
      <c r="D32" s="41" t="s">
        <v>61</v>
      </c>
      <c r="E32" s="41"/>
      <c r="F32" s="41"/>
      <c r="G32" s="42"/>
      <c r="H32" s="101" t="str">
        <f t="shared" si="0"/>
        <v/>
      </c>
      <c r="I32" s="44"/>
    </row>
    <row r="33" spans="1:9" s="81" customFormat="1" ht="15.75" x14ac:dyDescent="0.25">
      <c r="A33" s="21"/>
      <c r="B33" s="95"/>
      <c r="C33" s="41"/>
      <c r="D33" s="41"/>
      <c r="E33" s="41"/>
      <c r="F33" s="41"/>
      <c r="G33" s="42"/>
      <c r="H33" s="101" t="str">
        <f t="shared" si="0"/>
        <v/>
      </c>
      <c r="I33" s="44"/>
    </row>
    <row r="34" spans="1:9" s="81" customFormat="1" ht="15.75" x14ac:dyDescent="0.25">
      <c r="A34" s="21"/>
      <c r="B34" s="40"/>
      <c r="C34" s="40"/>
      <c r="D34" s="40"/>
      <c r="E34" s="40"/>
      <c r="F34" s="41"/>
      <c r="G34" s="42"/>
      <c r="H34" s="101" t="str">
        <f t="shared" si="0"/>
        <v/>
      </c>
      <c r="I34" s="42"/>
    </row>
    <row r="35" spans="1:9" s="81" customFormat="1" ht="15.75" x14ac:dyDescent="0.25">
      <c r="A35" s="21"/>
      <c r="B35" s="95"/>
      <c r="C35" s="40"/>
      <c r="D35" s="40"/>
      <c r="E35" s="40"/>
      <c r="F35" s="41"/>
      <c r="G35" s="42"/>
      <c r="H35" s="101" t="str">
        <f t="shared" si="0"/>
        <v/>
      </c>
      <c r="I35" s="42"/>
    </row>
    <row r="36" spans="1:9" s="81" customFormat="1" ht="15.75" x14ac:dyDescent="0.25">
      <c r="A36" s="21"/>
      <c r="B36" s="40"/>
      <c r="C36" s="40"/>
      <c r="D36" s="40"/>
      <c r="E36" s="40"/>
      <c r="F36" s="41"/>
      <c r="G36" s="42"/>
      <c r="H36" s="101" t="str">
        <f t="shared" si="0"/>
        <v/>
      </c>
      <c r="I36" s="42"/>
    </row>
    <row r="37" spans="1:9" s="6" customFormat="1" ht="15.75" x14ac:dyDescent="0.25">
      <c r="A37" s="21"/>
      <c r="B37" s="43"/>
      <c r="C37" s="40"/>
      <c r="D37" s="40"/>
      <c r="E37" s="40"/>
      <c r="F37" s="41"/>
      <c r="G37" s="42"/>
      <c r="H37" s="101" t="str">
        <f t="shared" si="0"/>
        <v/>
      </c>
      <c r="I37" s="45"/>
    </row>
    <row r="38" spans="1:9" s="6" customFormat="1" ht="15.75" x14ac:dyDescent="0.25">
      <c r="A38" s="21"/>
      <c r="B38" s="40"/>
      <c r="C38" s="40"/>
      <c r="D38" s="40"/>
      <c r="E38" s="40"/>
      <c r="F38" s="41"/>
      <c r="G38" s="42"/>
      <c r="H38" s="101" t="str">
        <f t="shared" si="0"/>
        <v/>
      </c>
      <c r="I38" s="45"/>
    </row>
    <row r="39" spans="1:9" s="23" customFormat="1" ht="18.75" x14ac:dyDescent="0.25">
      <c r="A39" s="22"/>
      <c r="B39" s="109" t="s">
        <v>15</v>
      </c>
      <c r="C39" s="109"/>
      <c r="D39" s="109"/>
      <c r="E39" s="109"/>
      <c r="F39" s="34"/>
      <c r="G39" s="35">
        <f>SUM('Summary Sheet'!$G$31:$G$38)</f>
        <v>0</v>
      </c>
      <c r="H39" s="96">
        <f>SUM('Summary Sheet'!$H$31:$H$38)</f>
        <v>0</v>
      </c>
      <c r="I39" s="36"/>
    </row>
    <row r="40" spans="1:9" s="86" customFormat="1" ht="18.75" x14ac:dyDescent="0.25">
      <c r="A40" s="77"/>
      <c r="B40" s="77"/>
      <c r="C40" s="77"/>
      <c r="D40" s="77" t="s">
        <v>18</v>
      </c>
      <c r="E40" s="77"/>
      <c r="F40" s="77"/>
      <c r="G40" s="84"/>
      <c r="H40" s="85"/>
    </row>
    <row r="41" spans="1:9" s="88" customFormat="1" x14ac:dyDescent="0.25">
      <c r="A41" s="87"/>
      <c r="B41" s="73" t="s">
        <v>14</v>
      </c>
      <c r="C41" s="73" t="s">
        <v>12</v>
      </c>
      <c r="D41" s="73" t="s">
        <v>9</v>
      </c>
      <c r="E41" s="73" t="s">
        <v>13</v>
      </c>
      <c r="F41" s="73" t="s">
        <v>45</v>
      </c>
      <c r="G41" s="74" t="s">
        <v>47</v>
      </c>
      <c r="H41" s="83" t="s">
        <v>23</v>
      </c>
      <c r="I41" s="74" t="s">
        <v>32</v>
      </c>
    </row>
    <row r="42" spans="1:9" s="88" customFormat="1" ht="15.75" x14ac:dyDescent="0.25">
      <c r="A42" s="24"/>
      <c r="B42" s="40"/>
      <c r="C42" s="40"/>
      <c r="D42" s="40"/>
      <c r="E42" s="40"/>
      <c r="F42" s="41"/>
      <c r="G42" s="42"/>
      <c r="H42" s="101" t="str">
        <f t="shared" ref="H42:H52" si="1">IFERROR(G42/$G$53,"")</f>
        <v/>
      </c>
      <c r="I42" s="47"/>
    </row>
    <row r="43" spans="1:9" s="88" customFormat="1" ht="15.75" x14ac:dyDescent="0.25">
      <c r="A43" s="24"/>
      <c r="B43" s="40"/>
      <c r="C43" s="40"/>
      <c r="D43" s="40"/>
      <c r="E43" s="40"/>
      <c r="F43" s="41"/>
      <c r="G43" s="42"/>
      <c r="H43" s="101" t="str">
        <f t="shared" si="1"/>
        <v/>
      </c>
      <c r="I43" s="47"/>
    </row>
    <row r="44" spans="1:9" s="88" customFormat="1" ht="15.75" x14ac:dyDescent="0.25">
      <c r="A44" s="24"/>
      <c r="B44" s="40"/>
      <c r="C44" s="40"/>
      <c r="D44" s="40"/>
      <c r="E44" s="40"/>
      <c r="F44" s="41"/>
      <c r="G44" s="42"/>
      <c r="H44" s="101" t="str">
        <f t="shared" si="1"/>
        <v/>
      </c>
      <c r="I44" s="47"/>
    </row>
    <row r="45" spans="1:9" s="88" customFormat="1" ht="15.75" x14ac:dyDescent="0.25">
      <c r="A45" s="24"/>
      <c r="B45" s="40"/>
      <c r="C45" s="40"/>
      <c r="D45" s="40"/>
      <c r="E45" s="40"/>
      <c r="F45" s="40"/>
      <c r="G45" s="42"/>
      <c r="H45" s="101" t="str">
        <f t="shared" si="1"/>
        <v/>
      </c>
      <c r="I45" s="47"/>
    </row>
    <row r="46" spans="1:9" s="88" customFormat="1" ht="15.75" x14ac:dyDescent="0.25">
      <c r="A46" s="24"/>
      <c r="B46" s="40"/>
      <c r="C46" s="40"/>
      <c r="D46" s="40"/>
      <c r="E46" s="40"/>
      <c r="F46" s="40"/>
      <c r="G46" s="42"/>
      <c r="H46" s="101" t="str">
        <f t="shared" si="1"/>
        <v/>
      </c>
      <c r="I46" s="47"/>
    </row>
    <row r="47" spans="1:9" s="88" customFormat="1" ht="15.75" x14ac:dyDescent="0.25">
      <c r="A47" s="24"/>
      <c r="B47" s="40"/>
      <c r="C47" s="40"/>
      <c r="D47" s="40"/>
      <c r="E47" s="40"/>
      <c r="F47" s="40"/>
      <c r="G47" s="42"/>
      <c r="H47" s="101" t="str">
        <f t="shared" si="1"/>
        <v/>
      </c>
      <c r="I47" s="47"/>
    </row>
    <row r="48" spans="1:9" s="88" customFormat="1" ht="15.75" x14ac:dyDescent="0.25">
      <c r="A48" s="24"/>
      <c r="B48" s="40"/>
      <c r="C48" s="40"/>
      <c r="D48" s="40"/>
      <c r="E48" s="40"/>
      <c r="F48" s="40"/>
      <c r="G48" s="42"/>
      <c r="H48" s="101" t="str">
        <f t="shared" si="1"/>
        <v/>
      </c>
      <c r="I48" s="47"/>
    </row>
    <row r="49" spans="1:9" s="88" customFormat="1" ht="15.75" x14ac:dyDescent="0.25">
      <c r="A49" s="24"/>
      <c r="B49" s="40"/>
      <c r="C49" s="40"/>
      <c r="D49" s="40"/>
      <c r="E49" s="40"/>
      <c r="F49" s="40"/>
      <c r="G49" s="42"/>
      <c r="H49" s="101" t="str">
        <f t="shared" si="1"/>
        <v/>
      </c>
      <c r="I49" s="47"/>
    </row>
    <row r="50" spans="1:9" s="88" customFormat="1" ht="15.75" x14ac:dyDescent="0.25">
      <c r="A50" s="24"/>
      <c r="B50" s="40"/>
      <c r="C50" s="40"/>
      <c r="D50" s="40"/>
      <c r="E50" s="40"/>
      <c r="F50" s="40"/>
      <c r="G50" s="42"/>
      <c r="H50" s="101" t="str">
        <f t="shared" si="1"/>
        <v/>
      </c>
      <c r="I50" s="47"/>
    </row>
    <row r="51" spans="1:9" s="88" customFormat="1" ht="15.75" x14ac:dyDescent="0.25">
      <c r="A51" s="24"/>
      <c r="B51" s="40"/>
      <c r="C51" s="40"/>
      <c r="D51" s="40"/>
      <c r="E51" s="40"/>
      <c r="F51" s="40"/>
      <c r="G51" s="42"/>
      <c r="H51" s="101" t="str">
        <f t="shared" si="1"/>
        <v/>
      </c>
      <c r="I51" s="47"/>
    </row>
    <row r="52" spans="1:9" s="88" customFormat="1" ht="15.75" x14ac:dyDescent="0.25">
      <c r="A52" s="24"/>
      <c r="B52" s="40"/>
      <c r="C52" s="40"/>
      <c r="D52" s="40"/>
      <c r="E52" s="40"/>
      <c r="F52" s="40"/>
      <c r="G52" s="42"/>
      <c r="H52" s="101" t="str">
        <f t="shared" si="1"/>
        <v/>
      </c>
      <c r="I52" s="47"/>
    </row>
    <row r="53" spans="1:9" s="23" customFormat="1" ht="18.75" x14ac:dyDescent="0.25">
      <c r="A53" s="25"/>
      <c r="B53" s="110" t="s">
        <v>4</v>
      </c>
      <c r="C53" s="110"/>
      <c r="D53" s="110"/>
      <c r="E53" s="110"/>
      <c r="F53" s="37"/>
      <c r="G53" s="13">
        <f>SUM('Summary Sheet'!$G$42:$G$52)</f>
        <v>0</v>
      </c>
      <c r="H53" s="10">
        <f>SUM('Summary Sheet'!$H$42:$H$52)</f>
        <v>0</v>
      </c>
      <c r="I53" s="26"/>
    </row>
    <row r="54" spans="1:9" s="86" customFormat="1" ht="18.75" x14ac:dyDescent="0.25">
      <c r="B54" s="77"/>
      <c r="C54" s="77"/>
      <c r="D54" s="77"/>
      <c r="E54" s="77"/>
      <c r="F54" s="77"/>
      <c r="G54" s="84"/>
      <c r="H54" s="85"/>
    </row>
    <row r="55" spans="1:9" s="86" customFormat="1" ht="18.75" x14ac:dyDescent="0.25">
      <c r="B55" s="77"/>
      <c r="C55" s="77"/>
      <c r="D55" s="77"/>
      <c r="E55" s="77"/>
      <c r="F55" s="77"/>
      <c r="G55" s="33" t="s">
        <v>48</v>
      </c>
      <c r="H55" s="85"/>
    </row>
    <row r="56" spans="1:9" s="91" customFormat="1" ht="23.25" x14ac:dyDescent="0.25">
      <c r="A56" s="89"/>
      <c r="B56" s="89" t="s">
        <v>2</v>
      </c>
      <c r="C56" s="89"/>
      <c r="D56" s="89"/>
      <c r="E56" s="89"/>
      <c r="F56" s="89"/>
      <c r="G56" s="32">
        <f>SUM($G$28,$G$39,$G$53)</f>
        <v>0</v>
      </c>
      <c r="H56" s="90"/>
      <c r="I56" s="90"/>
    </row>
    <row r="58" spans="1:9" ht="21" x14ac:dyDescent="0.35">
      <c r="A58" s="92" t="s">
        <v>55</v>
      </c>
    </row>
    <row r="62" spans="1:9" ht="26.25" x14ac:dyDescent="0.4">
      <c r="A62" s="94" t="s">
        <v>50</v>
      </c>
      <c r="B62" s="94"/>
      <c r="C62" s="94"/>
      <c r="D62" s="94"/>
      <c r="E62" s="94"/>
      <c r="F62" s="94" t="s">
        <v>51</v>
      </c>
    </row>
    <row r="63" spans="1:9" ht="26.25" x14ac:dyDescent="0.4">
      <c r="A63" s="92" t="s">
        <v>52</v>
      </c>
      <c r="B63" s="94"/>
      <c r="C63" s="94"/>
      <c r="D63" s="94"/>
      <c r="E63" s="94"/>
      <c r="F63" s="92" t="s">
        <v>34</v>
      </c>
    </row>
  </sheetData>
  <sheetProtection password="DE13" sheet="1" insertRows="0" deleteRows="0" sort="0" autoFilter="0"/>
  <mergeCells count="18">
    <mergeCell ref="C1:I4"/>
    <mergeCell ref="B39:E39"/>
    <mergeCell ref="B53:E53"/>
    <mergeCell ref="A13:A14"/>
    <mergeCell ref="D15:D16"/>
    <mergeCell ref="G20:G21"/>
    <mergeCell ref="A9:A10"/>
    <mergeCell ref="A11:A12"/>
    <mergeCell ref="A15:A16"/>
    <mergeCell ref="A20:A21"/>
    <mergeCell ref="D20:D21"/>
    <mergeCell ref="G9:G10"/>
    <mergeCell ref="D9:D10"/>
    <mergeCell ref="G15:G16"/>
    <mergeCell ref="G13:G14"/>
    <mergeCell ref="G11:G12"/>
    <mergeCell ref="D11:D12"/>
    <mergeCell ref="D13:D14"/>
  </mergeCells>
  <pageMargins left="0.25" right="0.25" top="0.75" bottom="0.75" header="0.3" footer="0.3"/>
  <pageSetup scale="49" fitToHeight="0" orientation="landscape" r:id="rId1"/>
  <ignoredErrors>
    <ignoredError sqref="B13 B11 B15 B18" formula="1"/>
  </ignoredErrors>
  <tableParts count="3"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E73940F-2DF5-4B2D-9548-9B6775124CAE}">
          <x14:formula1>
            <xm:f>'Appendices and References'!$A$9:$A$17</xm:f>
          </x14:formula1>
          <xm:sqref>E27 E42:E52 E31:E38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94CAC-5228-4192-A40A-959B903326B1}">
  <dimension ref="A1:A17"/>
  <sheetViews>
    <sheetView workbookViewId="0">
      <selection activeCell="A31" sqref="A31"/>
    </sheetView>
  </sheetViews>
  <sheetFormatPr defaultRowHeight="15" x14ac:dyDescent="0.25"/>
  <cols>
    <col min="1" max="1" width="59.28515625" customWidth="1"/>
  </cols>
  <sheetData>
    <row r="1" spans="1:1" x14ac:dyDescent="0.25">
      <c r="A1" s="2"/>
    </row>
    <row r="2" spans="1:1" x14ac:dyDescent="0.25">
      <c r="A2" s="2"/>
    </row>
    <row r="3" spans="1:1" x14ac:dyDescent="0.25">
      <c r="A3" s="3" t="s">
        <v>20</v>
      </c>
    </row>
    <row r="4" spans="1:1" ht="30" x14ac:dyDescent="0.25">
      <c r="A4" s="2" t="s">
        <v>27</v>
      </c>
    </row>
    <row r="5" spans="1:1" x14ac:dyDescent="0.25">
      <c r="A5" s="2" t="s">
        <v>19</v>
      </c>
    </row>
    <row r="6" spans="1:1" x14ac:dyDescent="0.25">
      <c r="A6" s="2" t="s">
        <v>28</v>
      </c>
    </row>
    <row r="8" spans="1:1" x14ac:dyDescent="0.25">
      <c r="A8" s="4" t="s">
        <v>16</v>
      </c>
    </row>
    <row r="9" spans="1:1" x14ac:dyDescent="0.25">
      <c r="A9" s="1" t="s">
        <v>0</v>
      </c>
    </row>
    <row r="10" spans="1:1" x14ac:dyDescent="0.25">
      <c r="A10" s="1" t="s">
        <v>1</v>
      </c>
    </row>
    <row r="11" spans="1:1" x14ac:dyDescent="0.25">
      <c r="A11" s="1" t="s">
        <v>5</v>
      </c>
    </row>
    <row r="12" spans="1:1" x14ac:dyDescent="0.25">
      <c r="A12" s="1" t="s">
        <v>11</v>
      </c>
    </row>
    <row r="13" spans="1:1" x14ac:dyDescent="0.25">
      <c r="A13" s="1" t="s">
        <v>22</v>
      </c>
    </row>
    <row r="14" spans="1:1" x14ac:dyDescent="0.25">
      <c r="A14" s="1" t="s">
        <v>24</v>
      </c>
    </row>
    <row r="15" spans="1:1" x14ac:dyDescent="0.25">
      <c r="A15" s="1" t="s">
        <v>25</v>
      </c>
    </row>
    <row r="16" spans="1:1" x14ac:dyDescent="0.25">
      <c r="A16" s="1" t="s">
        <v>35</v>
      </c>
    </row>
    <row r="17" spans="1:1" x14ac:dyDescent="0.25">
      <c r="A17" s="1" t="s">
        <v>36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Sheet</vt:lpstr>
      <vt:lpstr>Appendices and References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Gumbs Jr.</dc:creator>
  <cp:lastModifiedBy>Tara Rasheed</cp:lastModifiedBy>
  <cp:lastPrinted>2019-06-07T22:21:01Z</cp:lastPrinted>
  <dcterms:created xsi:type="dcterms:W3CDTF">2019-02-26T21:46:36Z</dcterms:created>
  <dcterms:modified xsi:type="dcterms:W3CDTF">2021-08-02T21:08:42Z</dcterms:modified>
</cp:coreProperties>
</file>