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phila.sharepoint.com/sites/DHCDPolicyPrograms/Policy  Programs Documents/9%, 4% and Non-LIHTC RFPs/Non-LIHTC RFP 2024-2025/Final Materials For Web Posting/"/>
    </mc:Choice>
  </mc:AlternateContent>
  <xr:revisionPtr revIDLastSave="2616" documentId="11_23BF2580CF22F8D015CAF61E0C79D56466445267" xr6:coauthVersionLast="47" xr6:coauthVersionMax="47" xr10:uidLastSave="{7A26EBE0-FF98-4E67-B01E-C3264FACE0E1}"/>
  <bookViews>
    <workbookView xWindow="-120" yWindow="-120" windowWidth="29040" windowHeight="15720" tabRatio="873" xr2:uid="{00000000-000D-0000-FFFF-FFFF00000000}"/>
  </bookViews>
  <sheets>
    <sheet name="a. Project Summary Form" sheetId="1" r:id="rId1"/>
    <sheet name="b. Capital Stack" sheetId="2" r:id="rId2"/>
    <sheet name="c. Development Budget" sheetId="11" r:id="rId3"/>
    <sheet name="d. Operating Proforma" sheetId="10" r:id="rId4"/>
    <sheet name="e. Developer Project List" sheetId="7" r:id="rId5"/>
    <sheet name="f. Development Timeline" sheetId="6" r:id="rId6"/>
    <sheet name="Password for Locked Cells" sheetId="13" r:id="rId7"/>
    <sheet name="Data Validation" sheetId="12" state="hidden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D53" i="1"/>
  <c r="D52" i="1"/>
  <c r="D263" i="1"/>
  <c r="D253" i="1"/>
  <c r="D55" i="1"/>
  <c r="D54" i="1"/>
  <c r="T8" i="7"/>
  <c r="G15" i="10"/>
  <c r="G16" i="10"/>
  <c r="G17" i="10"/>
  <c r="G18" i="10"/>
  <c r="G19" i="10"/>
  <c r="D72" i="10"/>
  <c r="D64" i="10"/>
  <c r="E64" i="10" s="1"/>
  <c r="F64" i="10" s="1"/>
  <c r="G64" i="10" s="1"/>
  <c r="H64" i="10" s="1"/>
  <c r="I64" i="10" s="1"/>
  <c r="J64" i="10" s="1"/>
  <c r="K64" i="10" s="1"/>
  <c r="L64" i="10" s="1"/>
  <c r="M64" i="10" s="1"/>
  <c r="N64" i="10" s="1"/>
  <c r="O64" i="10" s="1"/>
  <c r="P64" i="10" s="1"/>
  <c r="Q64" i="10" s="1"/>
  <c r="R64" i="10" s="1"/>
  <c r="S64" i="10" s="1"/>
  <c r="T64" i="10" s="1"/>
  <c r="U64" i="10" s="1"/>
  <c r="V64" i="10" s="1"/>
  <c r="W64" i="10" s="1"/>
  <c r="X64" i="10" s="1"/>
  <c r="Y64" i="10" s="1"/>
  <c r="Z64" i="10" s="1"/>
  <c r="AA64" i="10" s="1"/>
  <c r="AB64" i="10" s="1"/>
  <c r="AC64" i="10" s="1"/>
  <c r="AD64" i="10" s="1"/>
  <c r="AE64" i="10" s="1"/>
  <c r="AF64" i="10" s="1"/>
  <c r="D46" i="10"/>
  <c r="E46" i="10" s="1"/>
  <c r="F46" i="10" s="1"/>
  <c r="G46" i="10" s="1"/>
  <c r="H46" i="10" s="1"/>
  <c r="I46" i="10" s="1"/>
  <c r="J46" i="10" s="1"/>
  <c r="K46" i="10" s="1"/>
  <c r="L46" i="10" s="1"/>
  <c r="M46" i="10" s="1"/>
  <c r="N46" i="10" s="1"/>
  <c r="O46" i="10" s="1"/>
  <c r="P46" i="10" s="1"/>
  <c r="Q46" i="10" s="1"/>
  <c r="R46" i="10" s="1"/>
  <c r="S46" i="10" s="1"/>
  <c r="T46" i="10" s="1"/>
  <c r="U46" i="10" s="1"/>
  <c r="V46" i="10" s="1"/>
  <c r="W46" i="10" s="1"/>
  <c r="X46" i="10" s="1"/>
  <c r="Y46" i="10" s="1"/>
  <c r="Z46" i="10" s="1"/>
  <c r="AA46" i="10" s="1"/>
  <c r="AB46" i="10" s="1"/>
  <c r="AC46" i="10" s="1"/>
  <c r="AD46" i="10" s="1"/>
  <c r="AE46" i="10" s="1"/>
  <c r="AF46" i="10" s="1"/>
  <c r="AI20" i="10"/>
  <c r="AE8" i="10"/>
  <c r="AF8" i="10"/>
  <c r="AG8" i="10"/>
  <c r="AH8" i="10"/>
  <c r="AE9" i="10"/>
  <c r="AF9" i="10"/>
  <c r="AG9" i="10"/>
  <c r="AH9" i="10"/>
  <c r="AE10" i="10"/>
  <c r="AF10" i="10"/>
  <c r="AG10" i="10"/>
  <c r="AH10" i="10"/>
  <c r="AE11" i="10"/>
  <c r="AF11" i="10"/>
  <c r="AG11" i="10"/>
  <c r="AH11" i="10"/>
  <c r="AE12" i="10"/>
  <c r="AF12" i="10"/>
  <c r="AG12" i="10"/>
  <c r="AH12" i="10"/>
  <c r="AE13" i="10"/>
  <c r="AF13" i="10"/>
  <c r="AG13" i="10"/>
  <c r="AH13" i="10"/>
  <c r="AE14" i="10"/>
  <c r="AF14" i="10"/>
  <c r="AG14" i="10"/>
  <c r="AH14" i="10"/>
  <c r="AE15" i="10"/>
  <c r="AF15" i="10"/>
  <c r="AG15" i="10"/>
  <c r="AH15" i="10"/>
  <c r="AE16" i="10"/>
  <c r="AF16" i="10"/>
  <c r="AG16" i="10"/>
  <c r="AH16" i="10"/>
  <c r="AE17" i="10"/>
  <c r="AF17" i="10"/>
  <c r="AG17" i="10"/>
  <c r="AH17" i="10"/>
  <c r="AE18" i="10"/>
  <c r="AF18" i="10"/>
  <c r="AG18" i="10"/>
  <c r="AH18" i="10"/>
  <c r="AE19" i="10"/>
  <c r="AF19" i="10"/>
  <c r="AG19" i="10"/>
  <c r="AH19" i="10"/>
  <c r="AD9" i="10"/>
  <c r="AD10" i="10"/>
  <c r="AD11" i="10"/>
  <c r="AD12" i="10"/>
  <c r="AD13" i="10"/>
  <c r="AD14" i="10"/>
  <c r="AD15" i="10"/>
  <c r="AD16" i="10"/>
  <c r="AD17" i="10"/>
  <c r="AD18" i="10"/>
  <c r="AD19" i="10"/>
  <c r="AB19" i="10"/>
  <c r="AB18" i="10"/>
  <c r="AB17" i="10"/>
  <c r="AB16" i="10"/>
  <c r="AB15" i="10"/>
  <c r="AB14" i="10"/>
  <c r="AB13" i="10"/>
  <c r="AB12" i="10"/>
  <c r="AB11" i="10"/>
  <c r="AB10" i="10"/>
  <c r="AB9" i="10"/>
  <c r="AB8" i="10"/>
  <c r="N15" i="10"/>
  <c r="N16" i="10"/>
  <c r="N17" i="10"/>
  <c r="N18" i="10"/>
  <c r="N19" i="10"/>
  <c r="U14" i="10"/>
  <c r="U15" i="10"/>
  <c r="U16" i="10"/>
  <c r="U17" i="10"/>
  <c r="U18" i="10"/>
  <c r="U19" i="10"/>
  <c r="U12" i="10"/>
  <c r="D20" i="10"/>
  <c r="U9" i="10"/>
  <c r="U13" i="10"/>
  <c r="U11" i="10"/>
  <c r="U10" i="10"/>
  <c r="U8" i="10"/>
  <c r="N9" i="10"/>
  <c r="N10" i="10"/>
  <c r="N11" i="10"/>
  <c r="N12" i="10"/>
  <c r="N13" i="10"/>
  <c r="N14" i="10"/>
  <c r="N8" i="10"/>
  <c r="F20" i="10"/>
  <c r="E20" i="10"/>
  <c r="C20" i="10"/>
  <c r="B20" i="10"/>
  <c r="G216" i="11"/>
  <c r="F187" i="11"/>
  <c r="F186" i="11"/>
  <c r="E54" i="11"/>
  <c r="D54" i="11"/>
  <c r="F36" i="11"/>
  <c r="F29" i="11"/>
  <c r="D23" i="11"/>
  <c r="F14" i="11"/>
  <c r="F9" i="11"/>
  <c r="F10" i="11"/>
  <c r="F165" i="11"/>
  <c r="AB20" i="10" l="1"/>
  <c r="U20" i="10"/>
  <c r="N20" i="10"/>
  <c r="G20" i="10"/>
  <c r="F43" i="11"/>
  <c r="D145" i="11"/>
  <c r="E145" i="11"/>
  <c r="D136" i="11"/>
  <c r="E136" i="11"/>
  <c r="E81" i="11"/>
  <c r="E23" i="11"/>
  <c r="B21" i="10" l="1"/>
  <c r="D21" i="10"/>
  <c r="E21" i="10"/>
  <c r="G9" i="11"/>
  <c r="G14" i="11"/>
  <c r="G46" i="11"/>
  <c r="D45" i="10"/>
  <c r="E45" i="10" s="1"/>
  <c r="F45" i="10" s="1"/>
  <c r="G45" i="10" s="1"/>
  <c r="H45" i="10" s="1"/>
  <c r="I45" i="10" s="1"/>
  <c r="J45" i="10" s="1"/>
  <c r="K45" i="10" s="1"/>
  <c r="L45" i="10" s="1"/>
  <c r="M45" i="10" s="1"/>
  <c r="N45" i="10" s="1"/>
  <c r="O45" i="10" s="1"/>
  <c r="P45" i="10" s="1"/>
  <c r="Q45" i="10" s="1"/>
  <c r="R45" i="10" s="1"/>
  <c r="S45" i="10" s="1"/>
  <c r="T45" i="10" s="1"/>
  <c r="U45" i="10" s="1"/>
  <c r="V45" i="10" s="1"/>
  <c r="W45" i="10" s="1"/>
  <c r="X45" i="10" s="1"/>
  <c r="Y45" i="10" s="1"/>
  <c r="Z45" i="10" s="1"/>
  <c r="AA45" i="10" s="1"/>
  <c r="AB45" i="10" s="1"/>
  <c r="AC45" i="10" s="1"/>
  <c r="AD45" i="10" s="1"/>
  <c r="AE45" i="10" s="1"/>
  <c r="AF45" i="10" s="1"/>
  <c r="F7" i="11"/>
  <c r="D35" i="11"/>
  <c r="D40" i="11" s="1"/>
  <c r="F13" i="11"/>
  <c r="C282" i="1"/>
  <c r="C284" i="1"/>
  <c r="B282" i="1"/>
  <c r="B283" i="1"/>
  <c r="B284" i="1"/>
  <c r="B285" i="1"/>
  <c r="B286" i="1"/>
  <c r="B281" i="1"/>
  <c r="D270" i="1"/>
  <c r="F270" i="1" s="1"/>
  <c r="D268" i="1"/>
  <c r="F268" i="1" s="1"/>
  <c r="D267" i="1"/>
  <c r="F267" i="1" s="1"/>
  <c r="D269" i="1"/>
  <c r="F269" i="1" s="1"/>
  <c r="C23" i="2"/>
  <c r="C28" i="2" s="1"/>
  <c r="C286" i="1" s="1"/>
  <c r="C60" i="1"/>
  <c r="C59" i="1"/>
  <c r="C263" i="1"/>
  <c r="C253" i="1"/>
  <c r="C281" i="1" l="1"/>
  <c r="D56" i="11"/>
  <c r="D208" i="11"/>
  <c r="B220" i="11"/>
  <c r="C220" i="11" s="1"/>
  <c r="G219" i="11"/>
  <c r="G218" i="11"/>
  <c r="G217" i="11"/>
  <c r="G215" i="11"/>
  <c r="E180" i="11"/>
  <c r="D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E162" i="11"/>
  <c r="D162" i="11"/>
  <c r="F161" i="11"/>
  <c r="F160" i="11"/>
  <c r="F159" i="11"/>
  <c r="F158" i="11"/>
  <c r="F157" i="11"/>
  <c r="F156" i="11"/>
  <c r="F155" i="11"/>
  <c r="F154" i="11"/>
  <c r="F153" i="11"/>
  <c r="F152" i="11"/>
  <c r="F151" i="11"/>
  <c r="F144" i="11"/>
  <c r="F143" i="11"/>
  <c r="F142" i="11"/>
  <c r="F141" i="11"/>
  <c r="F140" i="11"/>
  <c r="F139" i="11"/>
  <c r="F135" i="11"/>
  <c r="F134" i="11"/>
  <c r="E129" i="11"/>
  <c r="D129" i="11"/>
  <c r="F128" i="11"/>
  <c r="F127" i="11"/>
  <c r="F126" i="11"/>
  <c r="F125" i="11"/>
  <c r="F124" i="11"/>
  <c r="F123" i="11"/>
  <c r="F122" i="11"/>
  <c r="F121" i="11"/>
  <c r="F120" i="11"/>
  <c r="E117" i="11"/>
  <c r="D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E100" i="11"/>
  <c r="D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D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3" i="11"/>
  <c r="F52" i="11"/>
  <c r="F51" i="11"/>
  <c r="F50" i="11"/>
  <c r="F49" i="11"/>
  <c r="F37" i="11"/>
  <c r="F48" i="11"/>
  <c r="G47" i="11"/>
  <c r="F47" i="11"/>
  <c r="F46" i="11"/>
  <c r="E35" i="11"/>
  <c r="E40" i="11" s="1"/>
  <c r="E208" i="11" s="1"/>
  <c r="F34" i="11"/>
  <c r="F33" i="11"/>
  <c r="F32" i="11"/>
  <c r="F31" i="11"/>
  <c r="F30" i="11"/>
  <c r="F22" i="11"/>
  <c r="F21" i="11"/>
  <c r="F20" i="11"/>
  <c r="F19" i="11"/>
  <c r="F18" i="11"/>
  <c r="F17" i="11"/>
  <c r="F16" i="11"/>
  <c r="F15" i="11"/>
  <c r="F12" i="11"/>
  <c r="F11" i="11"/>
  <c r="F8" i="11"/>
  <c r="F6" i="11"/>
  <c r="D131" i="11" l="1"/>
  <c r="D191" i="11" s="1"/>
  <c r="D222" i="11" s="1"/>
  <c r="E190" i="11"/>
  <c r="D190" i="11"/>
  <c r="F210" i="11"/>
  <c r="E209" i="11"/>
  <c r="F180" i="11"/>
  <c r="G43" i="11"/>
  <c r="F54" i="11"/>
  <c r="D209" i="11"/>
  <c r="G220" i="11"/>
  <c r="D221" i="11" s="1"/>
  <c r="F35" i="11"/>
  <c r="F40" i="11" s="1"/>
  <c r="F145" i="11"/>
  <c r="F136" i="11"/>
  <c r="F100" i="11"/>
  <c r="F129" i="11"/>
  <c r="F81" i="11"/>
  <c r="F117" i="11"/>
  <c r="F162" i="11"/>
  <c r="G7" i="11"/>
  <c r="G22" i="11"/>
  <c r="G13" i="11"/>
  <c r="G17" i="11"/>
  <c r="G11" i="11"/>
  <c r="F23" i="11"/>
  <c r="G21" i="11"/>
  <c r="G6" i="11"/>
  <c r="G10" i="11"/>
  <c r="G15" i="11"/>
  <c r="G19" i="11"/>
  <c r="G16" i="11"/>
  <c r="G20" i="11"/>
  <c r="G8" i="11"/>
  <c r="G12" i="11"/>
  <c r="G18" i="11"/>
  <c r="G222" i="11" l="1"/>
  <c r="E226" i="11"/>
  <c r="E191" i="11"/>
  <c r="D193" i="11"/>
  <c r="E193" i="11"/>
  <c r="D182" i="11"/>
  <c r="F56" i="11"/>
  <c r="E56" i="11"/>
  <c r="G23" i="11"/>
  <c r="F208" i="11"/>
  <c r="F211" i="11" s="1"/>
  <c r="E202" i="11" l="1"/>
  <c r="D202" i="11"/>
  <c r="D196" i="11"/>
  <c r="E196" i="11"/>
  <c r="E192" i="11"/>
  <c r="D192" i="11"/>
  <c r="F131" i="11"/>
  <c r="E131" i="11"/>
  <c r="E182" i="11" s="1"/>
  <c r="F209" i="11"/>
  <c r="D225" i="11"/>
  <c r="G225" i="11" s="1"/>
  <c r="G8" i="10"/>
  <c r="AD8" i="10"/>
  <c r="G11" i="10"/>
  <c r="G12" i="10"/>
  <c r="G13" i="10"/>
  <c r="G14" i="10"/>
  <c r="D37" i="10"/>
  <c r="E37" i="10" s="1"/>
  <c r="F37" i="10" s="1"/>
  <c r="G37" i="10" s="1"/>
  <c r="H37" i="10" s="1"/>
  <c r="I37" i="10" s="1"/>
  <c r="J37" i="10" s="1"/>
  <c r="K37" i="10" s="1"/>
  <c r="L37" i="10" s="1"/>
  <c r="M37" i="10" s="1"/>
  <c r="N37" i="10" s="1"/>
  <c r="O37" i="10" s="1"/>
  <c r="P37" i="10" s="1"/>
  <c r="Q37" i="10" s="1"/>
  <c r="R37" i="10" s="1"/>
  <c r="S37" i="10" s="1"/>
  <c r="T37" i="10" s="1"/>
  <c r="U37" i="10" s="1"/>
  <c r="V37" i="10" s="1"/>
  <c r="W37" i="10" s="1"/>
  <c r="X37" i="10" s="1"/>
  <c r="Y37" i="10" s="1"/>
  <c r="Z37" i="10" s="1"/>
  <c r="AA37" i="10" s="1"/>
  <c r="AB37" i="10" s="1"/>
  <c r="AC37" i="10" s="1"/>
  <c r="AD37" i="10" s="1"/>
  <c r="AE37" i="10" s="1"/>
  <c r="AF37" i="10" s="1"/>
  <c r="D53" i="10"/>
  <c r="E53" i="10" s="1"/>
  <c r="F53" i="10" s="1"/>
  <c r="G53" i="10" s="1"/>
  <c r="H53" i="10" s="1"/>
  <c r="I53" i="10" s="1"/>
  <c r="J53" i="10" s="1"/>
  <c r="K53" i="10" s="1"/>
  <c r="L53" i="10" s="1"/>
  <c r="M53" i="10" s="1"/>
  <c r="N53" i="10" s="1"/>
  <c r="O53" i="10" s="1"/>
  <c r="P53" i="10" s="1"/>
  <c r="Q53" i="10" s="1"/>
  <c r="R53" i="10" s="1"/>
  <c r="S53" i="10" s="1"/>
  <c r="T53" i="10" s="1"/>
  <c r="U53" i="10" s="1"/>
  <c r="V53" i="10" s="1"/>
  <c r="W53" i="10" s="1"/>
  <c r="X53" i="10" s="1"/>
  <c r="Y53" i="10" s="1"/>
  <c r="Z53" i="10" s="1"/>
  <c r="AA53" i="10" s="1"/>
  <c r="AB53" i="10" s="1"/>
  <c r="AC53" i="10" s="1"/>
  <c r="AD53" i="10" s="1"/>
  <c r="AE53" i="10" s="1"/>
  <c r="AF53" i="10" s="1"/>
  <c r="D54" i="10"/>
  <c r="E54" i="10" s="1"/>
  <c r="F54" i="10" s="1"/>
  <c r="G54" i="10" s="1"/>
  <c r="H54" i="10" s="1"/>
  <c r="I54" i="10" s="1"/>
  <c r="J54" i="10" s="1"/>
  <c r="K54" i="10" s="1"/>
  <c r="L54" i="10" s="1"/>
  <c r="M54" i="10" s="1"/>
  <c r="N54" i="10" s="1"/>
  <c r="O54" i="10" s="1"/>
  <c r="P54" i="10" s="1"/>
  <c r="Q54" i="10" s="1"/>
  <c r="R54" i="10" s="1"/>
  <c r="S54" i="10" s="1"/>
  <c r="T54" i="10" s="1"/>
  <c r="U54" i="10" s="1"/>
  <c r="V54" i="10" s="1"/>
  <c r="W54" i="10" s="1"/>
  <c r="X54" i="10" s="1"/>
  <c r="Y54" i="10" s="1"/>
  <c r="Z54" i="10" s="1"/>
  <c r="AA54" i="10" s="1"/>
  <c r="AB54" i="10" s="1"/>
  <c r="AC54" i="10" s="1"/>
  <c r="AD54" i="10" s="1"/>
  <c r="AE54" i="10" s="1"/>
  <c r="AF54" i="10" s="1"/>
  <c r="D55" i="10"/>
  <c r="E55" i="10" s="1"/>
  <c r="F55" i="10" s="1"/>
  <c r="G55" i="10" s="1"/>
  <c r="H55" i="10" s="1"/>
  <c r="I55" i="10" s="1"/>
  <c r="J55" i="10" s="1"/>
  <c r="K55" i="10" s="1"/>
  <c r="L55" i="10" s="1"/>
  <c r="M55" i="10" s="1"/>
  <c r="N55" i="10" s="1"/>
  <c r="O55" i="10" s="1"/>
  <c r="P55" i="10" s="1"/>
  <c r="Q55" i="10" s="1"/>
  <c r="R55" i="10" s="1"/>
  <c r="S55" i="10" s="1"/>
  <c r="T55" i="10" s="1"/>
  <c r="U55" i="10" s="1"/>
  <c r="V55" i="10" s="1"/>
  <c r="W55" i="10" s="1"/>
  <c r="X55" i="10" s="1"/>
  <c r="Y55" i="10" s="1"/>
  <c r="Z55" i="10" s="1"/>
  <c r="AA55" i="10" s="1"/>
  <c r="AB55" i="10" s="1"/>
  <c r="AC55" i="10" s="1"/>
  <c r="AD55" i="10" s="1"/>
  <c r="AE55" i="10" s="1"/>
  <c r="AF55" i="10" s="1"/>
  <c r="D56" i="10"/>
  <c r="E56" i="10" s="1"/>
  <c r="F56" i="10" s="1"/>
  <c r="G56" i="10" s="1"/>
  <c r="H56" i="10" s="1"/>
  <c r="I56" i="10" s="1"/>
  <c r="J56" i="10" s="1"/>
  <c r="K56" i="10" s="1"/>
  <c r="L56" i="10" s="1"/>
  <c r="M56" i="10" s="1"/>
  <c r="N56" i="10" s="1"/>
  <c r="O56" i="10" s="1"/>
  <c r="P56" i="10" s="1"/>
  <c r="Q56" i="10" s="1"/>
  <c r="R56" i="10" s="1"/>
  <c r="S56" i="10" s="1"/>
  <c r="T56" i="10" s="1"/>
  <c r="U56" i="10" s="1"/>
  <c r="V56" i="10" s="1"/>
  <c r="W56" i="10" s="1"/>
  <c r="X56" i="10" s="1"/>
  <c r="Y56" i="10" s="1"/>
  <c r="Z56" i="10" s="1"/>
  <c r="AA56" i="10" s="1"/>
  <c r="AB56" i="10" s="1"/>
  <c r="AC56" i="10" s="1"/>
  <c r="AD56" i="10" s="1"/>
  <c r="AE56" i="10" s="1"/>
  <c r="AF56" i="10" s="1"/>
  <c r="D57" i="10"/>
  <c r="E57" i="10" s="1"/>
  <c r="F57" i="10" s="1"/>
  <c r="G57" i="10" s="1"/>
  <c r="H57" i="10" s="1"/>
  <c r="I57" i="10" s="1"/>
  <c r="J57" i="10" s="1"/>
  <c r="K57" i="10" s="1"/>
  <c r="L57" i="10" s="1"/>
  <c r="M57" i="10" s="1"/>
  <c r="N57" i="10" s="1"/>
  <c r="O57" i="10" s="1"/>
  <c r="P57" i="10" s="1"/>
  <c r="Q57" i="10" s="1"/>
  <c r="R57" i="10" s="1"/>
  <c r="S57" i="10" s="1"/>
  <c r="T57" i="10" s="1"/>
  <c r="U57" i="10" s="1"/>
  <c r="V57" i="10" s="1"/>
  <c r="W57" i="10" s="1"/>
  <c r="X57" i="10" s="1"/>
  <c r="Y57" i="10" s="1"/>
  <c r="Z57" i="10" s="1"/>
  <c r="AA57" i="10" s="1"/>
  <c r="AB57" i="10" s="1"/>
  <c r="AC57" i="10" s="1"/>
  <c r="AD57" i="10" s="1"/>
  <c r="AE57" i="10" s="1"/>
  <c r="AF57" i="10" s="1"/>
  <c r="D58" i="10"/>
  <c r="E58" i="10" s="1"/>
  <c r="F58" i="10" s="1"/>
  <c r="G58" i="10" s="1"/>
  <c r="H58" i="10" s="1"/>
  <c r="I58" i="10" s="1"/>
  <c r="J58" i="10" s="1"/>
  <c r="K58" i="10" s="1"/>
  <c r="L58" i="10" s="1"/>
  <c r="N58" i="10"/>
  <c r="O58" i="10" s="1"/>
  <c r="P58" i="10" s="1"/>
  <c r="Q58" i="10" s="1"/>
  <c r="R58" i="10" s="1"/>
  <c r="S58" i="10" s="1"/>
  <c r="T58" i="10" s="1"/>
  <c r="U58" i="10" s="1"/>
  <c r="V58" i="10" s="1"/>
  <c r="W58" i="10" s="1"/>
  <c r="X58" i="10" s="1"/>
  <c r="Y58" i="10" s="1"/>
  <c r="Z58" i="10" s="1"/>
  <c r="AA58" i="10" s="1"/>
  <c r="AB58" i="10" s="1"/>
  <c r="AC58" i="10" s="1"/>
  <c r="AD58" i="10" s="1"/>
  <c r="AE58" i="10" s="1"/>
  <c r="AF58" i="10" s="1"/>
  <c r="D59" i="10"/>
  <c r="E59" i="10" s="1"/>
  <c r="F59" i="10" s="1"/>
  <c r="G59" i="10" s="1"/>
  <c r="H59" i="10" s="1"/>
  <c r="I59" i="10" s="1"/>
  <c r="J59" i="10" s="1"/>
  <c r="K59" i="10" s="1"/>
  <c r="L59" i="10" s="1"/>
  <c r="M59" i="10" s="1"/>
  <c r="N59" i="10" s="1"/>
  <c r="O59" i="10" s="1"/>
  <c r="P59" i="10" s="1"/>
  <c r="Q59" i="10" s="1"/>
  <c r="R59" i="10" s="1"/>
  <c r="S59" i="10" s="1"/>
  <c r="T59" i="10" s="1"/>
  <c r="U59" i="10" s="1"/>
  <c r="V59" i="10" s="1"/>
  <c r="W59" i="10" s="1"/>
  <c r="X59" i="10" s="1"/>
  <c r="Y59" i="10" s="1"/>
  <c r="Z59" i="10" s="1"/>
  <c r="AA59" i="10" s="1"/>
  <c r="AB59" i="10" s="1"/>
  <c r="AC59" i="10" s="1"/>
  <c r="AD59" i="10" s="1"/>
  <c r="AE59" i="10" s="1"/>
  <c r="AF59" i="10" s="1"/>
  <c r="D68" i="10"/>
  <c r="E68" i="10" s="1"/>
  <c r="F68" i="10" s="1"/>
  <c r="G68" i="10" s="1"/>
  <c r="H68" i="10" s="1"/>
  <c r="I68" i="10" s="1"/>
  <c r="J68" i="10" s="1"/>
  <c r="K68" i="10" s="1"/>
  <c r="L68" i="10" s="1"/>
  <c r="M68" i="10" s="1"/>
  <c r="N68" i="10" s="1"/>
  <c r="O68" i="10" s="1"/>
  <c r="P68" i="10" s="1"/>
  <c r="Q68" i="10" s="1"/>
  <c r="R68" i="10" s="1"/>
  <c r="S68" i="10" s="1"/>
  <c r="T68" i="10" s="1"/>
  <c r="U68" i="10" s="1"/>
  <c r="V68" i="10" s="1"/>
  <c r="W68" i="10" s="1"/>
  <c r="X68" i="10" s="1"/>
  <c r="Y68" i="10" s="1"/>
  <c r="Z68" i="10" s="1"/>
  <c r="AA68" i="10" s="1"/>
  <c r="AB68" i="10" s="1"/>
  <c r="AC68" i="10" s="1"/>
  <c r="AD68" i="10" s="1"/>
  <c r="AE68" i="10" s="1"/>
  <c r="AF68" i="10" s="1"/>
  <c r="E72" i="10"/>
  <c r="F72" i="10" s="1"/>
  <c r="G72" i="10" s="1"/>
  <c r="H72" i="10" s="1"/>
  <c r="I72" i="10" s="1"/>
  <c r="J72" i="10" s="1"/>
  <c r="K72" i="10" s="1"/>
  <c r="L72" i="10" s="1"/>
  <c r="M72" i="10" s="1"/>
  <c r="N72" i="10" s="1"/>
  <c r="O72" i="10" s="1"/>
  <c r="P72" i="10" s="1"/>
  <c r="Q72" i="10" s="1"/>
  <c r="S72" i="10"/>
  <c r="T72" i="10" s="1"/>
  <c r="U72" i="10" s="1"/>
  <c r="V72" i="10" s="1"/>
  <c r="W72" i="10" s="1"/>
  <c r="X72" i="10" s="1"/>
  <c r="Y72" i="10" s="1"/>
  <c r="Z72" i="10" s="1"/>
  <c r="AA72" i="10" s="1"/>
  <c r="AB72" i="10" s="1"/>
  <c r="AC72" i="10" s="1"/>
  <c r="AD72" i="10" s="1"/>
  <c r="AE72" i="10" s="1"/>
  <c r="AF72" i="10" s="1"/>
  <c r="C26" i="2"/>
  <c r="C27" i="2" s="1"/>
  <c r="C285" i="1" s="1"/>
  <c r="C24" i="2"/>
  <c r="C25" i="2" s="1"/>
  <c r="C283" i="1" s="1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D203" i="11" l="1"/>
  <c r="F182" i="11"/>
  <c r="G182" i="11" s="1"/>
  <c r="E197" i="11"/>
  <c r="D199" i="11"/>
  <c r="D197" i="11"/>
  <c r="E199" i="11"/>
  <c r="E205" i="11"/>
  <c r="D205" i="11"/>
  <c r="E203" i="11"/>
  <c r="G165" i="11"/>
  <c r="G10" i="10"/>
  <c r="G9" i="10"/>
  <c r="C39" i="10" l="1"/>
  <c r="D204" i="11"/>
  <c r="E204" i="11"/>
  <c r="D198" i="11"/>
  <c r="E198" i="11"/>
  <c r="C40" i="10"/>
  <c r="C21" i="10"/>
  <c r="F21" i="10"/>
  <c r="G21" i="10" l="1"/>
  <c r="D40" i="10"/>
  <c r="D39" i="10"/>
  <c r="C41" i="10"/>
  <c r="C43" i="10" s="1"/>
  <c r="C47" i="10" s="1"/>
  <c r="C51" i="10" s="1"/>
  <c r="E39" i="10" l="1"/>
  <c r="D41" i="10"/>
  <c r="D43" i="10" s="1"/>
  <c r="D47" i="10" s="1"/>
  <c r="D51" i="10" s="1"/>
  <c r="E40" i="10"/>
  <c r="D52" i="10" l="1"/>
  <c r="E52" i="10" s="1"/>
  <c r="F52" i="10" s="1"/>
  <c r="G52" i="10" s="1"/>
  <c r="H52" i="10" s="1"/>
  <c r="I52" i="10" s="1"/>
  <c r="J52" i="10" s="1"/>
  <c r="K52" i="10" s="1"/>
  <c r="L52" i="10" s="1"/>
  <c r="M52" i="10" s="1"/>
  <c r="N52" i="10" s="1"/>
  <c r="O52" i="10" s="1"/>
  <c r="P52" i="10" s="1"/>
  <c r="Q52" i="10" s="1"/>
  <c r="R52" i="10" s="1"/>
  <c r="S52" i="10" s="1"/>
  <c r="T52" i="10" s="1"/>
  <c r="U52" i="10" s="1"/>
  <c r="V52" i="10" s="1"/>
  <c r="W52" i="10" s="1"/>
  <c r="X52" i="10" s="1"/>
  <c r="Y52" i="10" s="1"/>
  <c r="Z52" i="10" s="1"/>
  <c r="AA52" i="10" s="1"/>
  <c r="AB52" i="10" s="1"/>
  <c r="AC52" i="10" s="1"/>
  <c r="AD52" i="10" s="1"/>
  <c r="AE52" i="10" s="1"/>
  <c r="AF52" i="10" s="1"/>
  <c r="F40" i="10"/>
  <c r="E41" i="10"/>
  <c r="E43" i="10" s="1"/>
  <c r="E47" i="10" s="1"/>
  <c r="F39" i="10"/>
  <c r="D60" i="10" l="1"/>
  <c r="D62" i="10" s="1"/>
  <c r="D66" i="10" s="1"/>
  <c r="D70" i="10" s="1"/>
  <c r="D74" i="10" s="1"/>
  <c r="C60" i="10"/>
  <c r="C62" i="10" s="1"/>
  <c r="C66" i="10" s="1"/>
  <c r="C70" i="10" s="1"/>
  <c r="C74" i="10" s="1"/>
  <c r="E51" i="10"/>
  <c r="E60" i="10" s="1"/>
  <c r="E62" i="10" s="1"/>
  <c r="E66" i="10" s="1"/>
  <c r="E70" i="10" s="1"/>
  <c r="E74" i="10" s="1"/>
  <c r="F41" i="10"/>
  <c r="F43" i="10" s="1"/>
  <c r="F47" i="10" s="1"/>
  <c r="G39" i="10"/>
  <c r="G40" i="10"/>
  <c r="F51" i="10" l="1"/>
  <c r="F60" i="10" s="1"/>
  <c r="F62" i="10" s="1"/>
  <c r="F66" i="10" s="1"/>
  <c r="F70" i="10" s="1"/>
  <c r="F74" i="10" s="1"/>
  <c r="H40" i="10"/>
  <c r="G41" i="10"/>
  <c r="G43" i="10" s="1"/>
  <c r="G47" i="10" s="1"/>
  <c r="H39" i="10"/>
  <c r="H41" i="10" l="1"/>
  <c r="H43" i="10" s="1"/>
  <c r="H47" i="10" s="1"/>
  <c r="I39" i="10"/>
  <c r="I40" i="10"/>
  <c r="G51" i="10"/>
  <c r="G60" i="10" s="1"/>
  <c r="G62" i="10" s="1"/>
  <c r="G66" i="10" s="1"/>
  <c r="G70" i="10" s="1"/>
  <c r="G74" i="10" s="1"/>
  <c r="H51" i="10" l="1"/>
  <c r="H60" i="10" s="1"/>
  <c r="H62" i="10" s="1"/>
  <c r="H66" i="10" s="1"/>
  <c r="H70" i="10" s="1"/>
  <c r="H74" i="10" s="1"/>
  <c r="J40" i="10"/>
  <c r="J39" i="10"/>
  <c r="I41" i="10"/>
  <c r="I43" i="10" s="1"/>
  <c r="I47" i="10" s="1"/>
  <c r="I51" i="10" l="1"/>
  <c r="I60" i="10" s="1"/>
  <c r="I62" i="10" s="1"/>
  <c r="I66" i="10" s="1"/>
  <c r="I70" i="10" s="1"/>
  <c r="I74" i="10" s="1"/>
  <c r="K39" i="10"/>
  <c r="J41" i="10"/>
  <c r="J43" i="10" s="1"/>
  <c r="J47" i="10" s="1"/>
  <c r="K40" i="10"/>
  <c r="J51" i="10" l="1"/>
  <c r="J60" i="10" s="1"/>
  <c r="J62" i="10" s="1"/>
  <c r="J66" i="10" s="1"/>
  <c r="J70" i="10" s="1"/>
  <c r="J74" i="10" s="1"/>
  <c r="L40" i="10"/>
  <c r="K41" i="10"/>
  <c r="K43" i="10" s="1"/>
  <c r="K47" i="10" s="1"/>
  <c r="L39" i="10"/>
  <c r="K51" i="10" l="1"/>
  <c r="K60" i="10" s="1"/>
  <c r="K62" i="10" s="1"/>
  <c r="K66" i="10" s="1"/>
  <c r="K70" i="10" s="1"/>
  <c r="K74" i="10" s="1"/>
  <c r="M39" i="10"/>
  <c r="L41" i="10"/>
  <c r="L43" i="10" s="1"/>
  <c r="L47" i="10" s="1"/>
  <c r="M40" i="10"/>
  <c r="L51" i="10" l="1"/>
  <c r="L60" i="10" s="1"/>
  <c r="L62" i="10" s="1"/>
  <c r="L66" i="10" s="1"/>
  <c r="L70" i="10" s="1"/>
  <c r="L74" i="10" s="1"/>
  <c r="N40" i="10"/>
  <c r="M41" i="10"/>
  <c r="M43" i="10" s="1"/>
  <c r="M47" i="10" s="1"/>
  <c r="N39" i="10"/>
  <c r="M51" i="10" l="1"/>
  <c r="M60" i="10" s="1"/>
  <c r="M62" i="10" s="1"/>
  <c r="M66" i="10" s="1"/>
  <c r="M70" i="10" s="1"/>
  <c r="M74" i="10" s="1"/>
  <c r="O40" i="10"/>
  <c r="N41" i="10"/>
  <c r="N43" i="10" s="1"/>
  <c r="N47" i="10" s="1"/>
  <c r="O39" i="10"/>
  <c r="N51" i="10" l="1"/>
  <c r="N60" i="10" s="1"/>
  <c r="N62" i="10" s="1"/>
  <c r="N66" i="10" s="1"/>
  <c r="N70" i="10" s="1"/>
  <c r="N74" i="10" s="1"/>
  <c r="P39" i="10"/>
  <c r="O41" i="10"/>
  <c r="O43" i="10" s="1"/>
  <c r="O47" i="10" s="1"/>
  <c r="P40" i="10"/>
  <c r="Q40" i="10" l="1"/>
  <c r="O51" i="10"/>
  <c r="O60" i="10" s="1"/>
  <c r="O62" i="10" s="1"/>
  <c r="O66" i="10" s="1"/>
  <c r="O70" i="10" s="1"/>
  <c r="O74" i="10" s="1"/>
  <c r="Q39" i="10"/>
  <c r="P41" i="10"/>
  <c r="P43" i="10" s="1"/>
  <c r="P47" i="10" s="1"/>
  <c r="P51" i="10" l="1"/>
  <c r="P60" i="10" s="1"/>
  <c r="P62" i="10" s="1"/>
  <c r="P66" i="10" s="1"/>
  <c r="P70" i="10" s="1"/>
  <c r="P74" i="10" s="1"/>
  <c r="Q41" i="10"/>
  <c r="Q43" i="10" s="1"/>
  <c r="Q47" i="10" s="1"/>
  <c r="R39" i="10"/>
  <c r="R40" i="10"/>
  <c r="Q51" i="10" l="1"/>
  <c r="Q60" i="10" s="1"/>
  <c r="Q62" i="10" s="1"/>
  <c r="Q66" i="10" s="1"/>
  <c r="Q70" i="10" s="1"/>
  <c r="Q74" i="10" s="1"/>
  <c r="S40" i="10"/>
  <c r="R41" i="10"/>
  <c r="R43" i="10" s="1"/>
  <c r="R47" i="10" s="1"/>
  <c r="S39" i="10"/>
  <c r="R51" i="10" l="1"/>
  <c r="R60" i="10" s="1"/>
  <c r="R62" i="10" s="1"/>
  <c r="R66" i="10" s="1"/>
  <c r="R70" i="10" s="1"/>
  <c r="R74" i="10" s="1"/>
  <c r="T40" i="10"/>
  <c r="S41" i="10"/>
  <c r="S43" i="10" s="1"/>
  <c r="S47" i="10" s="1"/>
  <c r="T39" i="10"/>
  <c r="S51" i="10" l="1"/>
  <c r="S60" i="10" s="1"/>
  <c r="S62" i="10" s="1"/>
  <c r="S66" i="10" s="1"/>
  <c r="S70" i="10" s="1"/>
  <c r="S74" i="10" s="1"/>
  <c r="U40" i="10"/>
  <c r="U39" i="10"/>
  <c r="T41" i="10"/>
  <c r="T43" i="10" s="1"/>
  <c r="T47" i="10" s="1"/>
  <c r="T51" i="10" l="1"/>
  <c r="T60" i="10" s="1"/>
  <c r="T62" i="10" s="1"/>
  <c r="T66" i="10" s="1"/>
  <c r="T70" i="10" s="1"/>
  <c r="T74" i="10" s="1"/>
  <c r="U41" i="10"/>
  <c r="U43" i="10" s="1"/>
  <c r="U47" i="10" s="1"/>
  <c r="V39" i="10"/>
  <c r="W39" i="10" s="1"/>
  <c r="V40" i="10"/>
  <c r="W40" i="10" s="1"/>
  <c r="X40" i="10" s="1"/>
  <c r="Y40" i="10" s="1"/>
  <c r="Z40" i="10" s="1"/>
  <c r="AA40" i="10" s="1"/>
  <c r="AB40" i="10" l="1"/>
  <c r="X39" i="10"/>
  <c r="W41" i="10"/>
  <c r="W43" i="10" s="1"/>
  <c r="W47" i="10" s="1"/>
  <c r="W51" i="10" s="1"/>
  <c r="W60" i="10" s="1"/>
  <c r="W62" i="10" s="1"/>
  <c r="W66" i="10" s="1"/>
  <c r="W70" i="10" s="1"/>
  <c r="W74" i="10" s="1"/>
  <c r="V41" i="10"/>
  <c r="V43" i="10" s="1"/>
  <c r="V47" i="10" s="1"/>
  <c r="U51" i="10"/>
  <c r="U60" i="10" s="1"/>
  <c r="U62" i="10" s="1"/>
  <c r="U66" i="10" s="1"/>
  <c r="U70" i="10" s="1"/>
  <c r="U74" i="10" s="1"/>
  <c r="Y39" i="10" l="1"/>
  <c r="X41" i="10"/>
  <c r="X43" i="10" s="1"/>
  <c r="X47" i="10" s="1"/>
  <c r="X51" i="10" s="1"/>
  <c r="X60" i="10" s="1"/>
  <c r="X62" i="10" s="1"/>
  <c r="X66" i="10" s="1"/>
  <c r="X70" i="10" s="1"/>
  <c r="X74" i="10" s="1"/>
  <c r="AC40" i="10"/>
  <c r="AD40" i="10" s="1"/>
  <c r="AE40" i="10" s="1"/>
  <c r="V51" i="10"/>
  <c r="V60" i="10" s="1"/>
  <c r="V62" i="10" s="1"/>
  <c r="V66" i="10" s="1"/>
  <c r="V70" i="10" s="1"/>
  <c r="V74" i="10" s="1"/>
  <c r="H1" i="11"/>
  <c r="AF40" i="10" l="1"/>
  <c r="Z39" i="10"/>
  <c r="Y41" i="10"/>
  <c r="Y43" i="10" s="1"/>
  <c r="Y47" i="10" s="1"/>
  <c r="AA39" i="10" l="1"/>
  <c r="Z41" i="10"/>
  <c r="Z43" i="10" s="1"/>
  <c r="Z47" i="10" s="1"/>
  <c r="Y51" i="10"/>
  <c r="Y60" i="10" s="1"/>
  <c r="Y62" i="10" s="1"/>
  <c r="Y66" i="10" s="1"/>
  <c r="Y70" i="10" s="1"/>
  <c r="Y74" i="10" s="1"/>
  <c r="Z51" i="10" l="1"/>
  <c r="Z60" i="10" s="1"/>
  <c r="Z62" i="10" s="1"/>
  <c r="Z66" i="10" s="1"/>
  <c r="Z70" i="10" s="1"/>
  <c r="Z74" i="10" s="1"/>
  <c r="AA41" i="10"/>
  <c r="AA43" i="10" s="1"/>
  <c r="AA47" i="10" s="1"/>
  <c r="AB39" i="10"/>
  <c r="AA51" i="10" l="1"/>
  <c r="AA60" i="10" s="1"/>
  <c r="AA62" i="10" s="1"/>
  <c r="AA66" i="10" s="1"/>
  <c r="AA70" i="10" s="1"/>
  <c r="AA74" i="10" s="1"/>
  <c r="AB41" i="10"/>
  <c r="AB43" i="10" s="1"/>
  <c r="AB47" i="10" s="1"/>
  <c r="AC39" i="10"/>
  <c r="AB51" i="10" l="1"/>
  <c r="AB60" i="10" s="1"/>
  <c r="AB62" i="10" s="1"/>
  <c r="AB66" i="10" s="1"/>
  <c r="AB70" i="10" s="1"/>
  <c r="AB74" i="10" s="1"/>
  <c r="AC41" i="10"/>
  <c r="AC43" i="10" s="1"/>
  <c r="AC47" i="10" s="1"/>
  <c r="AC51" i="10" s="1"/>
  <c r="AC60" i="10" s="1"/>
  <c r="AC62" i="10" s="1"/>
  <c r="AC66" i="10" s="1"/>
  <c r="AC70" i="10" s="1"/>
  <c r="AC74" i="10" s="1"/>
  <c r="AD39" i="10"/>
  <c r="AE39" i="10" l="1"/>
  <c r="AD41" i="10"/>
  <c r="AD43" i="10" s="1"/>
  <c r="AD47" i="10" s="1"/>
  <c r="AD51" i="10" s="1"/>
  <c r="AD60" i="10" s="1"/>
  <c r="AD62" i="10" s="1"/>
  <c r="AD66" i="10" s="1"/>
  <c r="AD70" i="10" s="1"/>
  <c r="AD74" i="10" s="1"/>
  <c r="AF39" i="10" l="1"/>
  <c r="AF41" i="10" s="1"/>
  <c r="AF43" i="10" s="1"/>
  <c r="AF47" i="10" s="1"/>
  <c r="AF51" i="10" s="1"/>
  <c r="AF60" i="10" s="1"/>
  <c r="AF62" i="10" s="1"/>
  <c r="AF66" i="10" s="1"/>
  <c r="AF70" i="10" s="1"/>
  <c r="AF74" i="10" s="1"/>
  <c r="AE41" i="10"/>
  <c r="AE43" i="10" s="1"/>
  <c r="AE47" i="10" s="1"/>
  <c r="AE51" i="10" l="1"/>
  <c r="AE60" i="10" s="1"/>
  <c r="AE62" i="10" s="1"/>
  <c r="AE66" i="10" s="1"/>
  <c r="AE70" i="10" s="1"/>
  <c r="AE7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tc={6D9252DC-47D9-444F-81CB-E17AF22B8AB0}</author>
  </authors>
  <commentList>
    <comment ref="H89" authorId="0" shapeId="0" xr:uid="{6D9252DC-47D9-444F-81CB-E17AF22B8AB0}">
      <text>
        <t>[Threaded comment]
Your version of Excel allows you to read this threaded comment; however, any edits to it will get removed if the file is opened in a newer version of Excel. Learn more: https://go.microsoft.com/fwlink/?linkid=870924
Comment:
    Flag for potential update. PHFA is now $2,000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tc={63FCA646-C65E-4CBE-A49E-BDD6B8B0DEC1}</author>
  </authors>
  <commentList>
    <comment ref="A7" authorId="0" shapeId="0" xr:uid="{63FCA646-C65E-4CBE-A49E-BDD6B8B0DEC1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the Unit Mix to suit the project and reflect the accessibility set asides</t>
      </text>
    </comment>
  </commentList>
</comments>
</file>

<file path=xl/sharedStrings.xml><?xml version="1.0" encoding="utf-8"?>
<sst xmlns="http://schemas.openxmlformats.org/spreadsheetml/2006/main" count="698" uniqueCount="460">
  <si>
    <t>a. Project Summary Form</t>
  </si>
  <si>
    <t xml:space="preserve">Part 1 - Project Summary Form Inputs </t>
  </si>
  <si>
    <t>Developer Information</t>
  </si>
  <si>
    <t>Key</t>
  </si>
  <si>
    <t>Input Required</t>
  </si>
  <si>
    <t>Select from Drop Down</t>
  </si>
  <si>
    <t>Formula Field</t>
  </si>
  <si>
    <t>Organization</t>
  </si>
  <si>
    <t xml:space="preserve">Developer Name: </t>
  </si>
  <si>
    <t>Address</t>
  </si>
  <si>
    <t>Street Address:</t>
  </si>
  <si>
    <t>Apt/Unit:</t>
  </si>
  <si>
    <t>Zip:</t>
  </si>
  <si>
    <t>City:</t>
  </si>
  <si>
    <t>State:</t>
  </si>
  <si>
    <t>Country:</t>
  </si>
  <si>
    <t>United States</t>
  </si>
  <si>
    <t xml:space="preserve">Contacts </t>
  </si>
  <si>
    <t>Name:</t>
  </si>
  <si>
    <t>Phone:</t>
  </si>
  <si>
    <t>Email:</t>
  </si>
  <si>
    <t>Developer Details</t>
  </si>
  <si>
    <t>Entity Type:</t>
  </si>
  <si>
    <t>Developer Description:</t>
  </si>
  <si>
    <t>Project Information</t>
  </si>
  <si>
    <t>Project Name:</t>
  </si>
  <si>
    <t>Proposal Type:</t>
  </si>
  <si>
    <t>HOME-ARP (Full Project)</t>
  </si>
  <si>
    <t>HOME-ARP (Mixed)</t>
  </si>
  <si>
    <t>Non-LIHTC</t>
  </si>
  <si>
    <t>Total Number of Units:</t>
  </si>
  <si>
    <t>DHCD/PHDC Funding Amount Request:</t>
  </si>
  <si>
    <t>Total Development Costs:</t>
  </si>
  <si>
    <t>Total Construction Costs:</t>
  </si>
  <si>
    <t>Cost per Square Foot Calculations</t>
  </si>
  <si>
    <t>Square Footage:</t>
  </si>
  <si>
    <t>Development Cost/SqFt:</t>
  </si>
  <si>
    <t>Construction Cost/SqFt:</t>
  </si>
  <si>
    <t>Subsidy Request Per Unit:</t>
  </si>
  <si>
    <t>Development Details</t>
  </si>
  <si>
    <t>Primary Development Category:</t>
  </si>
  <si>
    <t>Preservation (occupied)</t>
  </si>
  <si>
    <r>
      <rPr>
        <b/>
        <i/>
        <sz val="11"/>
        <color theme="1"/>
        <rFont val="Calibri"/>
        <family val="2"/>
        <scheme val="minor"/>
      </rPr>
      <t xml:space="preserve">(if preservation) </t>
    </r>
    <r>
      <rPr>
        <b/>
        <sz val="11"/>
        <color theme="1"/>
        <rFont val="Calibri"/>
        <family val="2"/>
        <scheme val="minor"/>
      </rPr>
      <t>Expiration Year of Existing Affordability Restrictions:</t>
    </r>
  </si>
  <si>
    <r>
      <t>Secondary Development Category:</t>
    </r>
    <r>
      <rPr>
        <b/>
        <i/>
        <sz val="11"/>
        <color theme="1"/>
        <rFont val="Calibri"/>
        <family val="2"/>
        <scheme val="minor"/>
      </rPr>
      <t xml:space="preserve"> (if applicable)</t>
    </r>
  </si>
  <si>
    <t>Population Served (select all applicable target populations)</t>
  </si>
  <si>
    <t>Seniors</t>
  </si>
  <si>
    <t>Families</t>
  </si>
  <si>
    <t>Single mothers</t>
  </si>
  <si>
    <t>Women</t>
  </si>
  <si>
    <t>Men</t>
  </si>
  <si>
    <t>Youth</t>
  </si>
  <si>
    <t>LGBTQ</t>
  </si>
  <si>
    <t>Returning citizens</t>
  </si>
  <si>
    <t>Veterans</t>
  </si>
  <si>
    <t>Homeless or formerly homeless</t>
  </si>
  <si>
    <t>Victims of domestic abuse</t>
  </si>
  <si>
    <t>People with disabilities</t>
  </si>
  <si>
    <t>People with mental Illness</t>
  </si>
  <si>
    <t>People with substance abuse</t>
  </si>
  <si>
    <t>People with HIV/AIDs</t>
  </si>
  <si>
    <t>Other (e.g. Alzheimer's)</t>
  </si>
  <si>
    <t>Hospice</t>
  </si>
  <si>
    <t>Workforce</t>
  </si>
  <si>
    <t>At Risk (of homelessness)</t>
  </si>
  <si>
    <t>General</t>
  </si>
  <si>
    <t>Brief Description of Populations Served</t>
  </si>
  <si>
    <t>On-site Service Offered?</t>
  </si>
  <si>
    <r>
      <t>On-site Services Offered Description</t>
    </r>
    <r>
      <rPr>
        <b/>
        <i/>
        <sz val="11"/>
        <color theme="1"/>
        <rFont val="Calibri"/>
        <family val="2"/>
        <scheme val="minor"/>
      </rPr>
      <t xml:space="preserve"> (required if on-site Services are offered)</t>
    </r>
  </si>
  <si>
    <t>Mixed-Use?</t>
  </si>
  <si>
    <r>
      <t xml:space="preserve">Commerical Tenant </t>
    </r>
    <r>
      <rPr>
        <b/>
        <i/>
        <sz val="11"/>
        <color theme="1"/>
        <rFont val="Calibri"/>
        <family val="2"/>
        <scheme val="minor"/>
      </rPr>
      <t>(if mixed-used):</t>
    </r>
  </si>
  <si>
    <t>Mixed Income Housing Bonus?</t>
  </si>
  <si>
    <r>
      <t xml:space="preserve">Project/Location Attributes </t>
    </r>
    <r>
      <rPr>
        <b/>
        <i/>
        <sz val="11"/>
        <color theme="1"/>
        <rFont val="Calibri"/>
        <family val="2"/>
        <scheme val="minor"/>
      </rPr>
      <t>(if applicable):</t>
    </r>
  </si>
  <si>
    <t>Permanent Affordability</t>
  </si>
  <si>
    <t>Affordable Preservation</t>
  </si>
  <si>
    <t>Permanent Supportive Housing</t>
  </si>
  <si>
    <t>Non-Congregate Shelter</t>
  </si>
  <si>
    <t>High Opportunity Area</t>
  </si>
  <si>
    <t>Place-Based Strategy Area</t>
  </si>
  <si>
    <t>Strategy Area (if applicable)</t>
  </si>
  <si>
    <t>Sharswood Blumberg Choice</t>
  </si>
  <si>
    <t>North Central Choice</t>
  </si>
  <si>
    <t>Bartram Village Choice</t>
  </si>
  <si>
    <t>22nd Police District</t>
  </si>
  <si>
    <t>Promise Zone neighborhood</t>
  </si>
  <si>
    <t>Proposal Narrative</t>
  </si>
  <si>
    <t>Project Team</t>
  </si>
  <si>
    <t>Borrower</t>
  </si>
  <si>
    <t>Company Name:</t>
  </si>
  <si>
    <t>State of Entity:</t>
  </si>
  <si>
    <t>Contact Person Name:</t>
  </si>
  <si>
    <t>Contact Person Phone:</t>
  </si>
  <si>
    <t>Contact Person Email:</t>
  </si>
  <si>
    <t>General Partner or Managing Member</t>
  </si>
  <si>
    <t>(Drop down)</t>
  </si>
  <si>
    <t>The following Information is NOT required if "Neither" is selected from the dropdown</t>
  </si>
  <si>
    <t>Attorney</t>
  </si>
  <si>
    <t xml:space="preserve">Additional Members </t>
  </si>
  <si>
    <t>Select the additional members and complete the information as applicable</t>
  </si>
  <si>
    <t>Architect</t>
  </si>
  <si>
    <t>Property Management Company</t>
  </si>
  <si>
    <t>Consultant</t>
  </si>
  <si>
    <t xml:space="preserve">Site Information </t>
  </si>
  <si>
    <r>
      <t xml:space="preserve">Address 
</t>
    </r>
    <r>
      <rPr>
        <i/>
        <sz val="9"/>
        <color theme="1"/>
        <rFont val="Calibri"/>
        <family val="2"/>
        <scheme val="minor"/>
      </rPr>
      <t>(will be searchable on the intake form)</t>
    </r>
  </si>
  <si>
    <t>Lot/Structure</t>
  </si>
  <si>
    <t>Acquistion Method</t>
  </si>
  <si>
    <r>
      <t xml:space="preserve">Please Specify Other Acquisition Method
</t>
    </r>
    <r>
      <rPr>
        <i/>
        <sz val="9"/>
        <color theme="1"/>
        <rFont val="Calibri"/>
        <family val="2"/>
        <scheme val="minor"/>
      </rPr>
      <t>(only required if Acquistion Method is Other)</t>
    </r>
  </si>
  <si>
    <t xml:space="preserve">Unit Details </t>
  </si>
  <si>
    <t>Number of Units</t>
  </si>
  <si>
    <t xml:space="preserve">Efficiency </t>
  </si>
  <si>
    <t xml:space="preserve">One-Bedroom </t>
  </si>
  <si>
    <t xml:space="preserve">Two-Bedroom </t>
  </si>
  <si>
    <t xml:space="preserve">Three-Bedroom </t>
  </si>
  <si>
    <t>Four Bedroom or more</t>
  </si>
  <si>
    <t>Total Number of Units</t>
  </si>
  <si>
    <t>Unit AMIs</t>
  </si>
  <si>
    <t>0-20% AMI</t>
  </si>
  <si>
    <t>21-30% AMI</t>
  </si>
  <si>
    <t>31-50% AMI</t>
  </si>
  <si>
    <t>51-60% AMI</t>
  </si>
  <si>
    <t>61-80% AMI</t>
  </si>
  <si>
    <t>81-120% AMI</t>
  </si>
  <si>
    <t>&gt;120% AMI</t>
  </si>
  <si>
    <t>Total Number of AMI Units</t>
  </si>
  <si>
    <t xml:space="preserve">Unit Set-Asides </t>
  </si>
  <si>
    <t>Unit Proposed</t>
  </si>
  <si>
    <t>Minimum Requirement</t>
  </si>
  <si>
    <t>Requirement Met?</t>
  </si>
  <si>
    <t>Units accessible to those with mobility impairment (min 10%)</t>
  </si>
  <si>
    <t>Units accessible to those with hearing/vision impairment (min 4%)</t>
  </si>
  <si>
    <t>Units meeting visitability standards</t>
  </si>
  <si>
    <t>OHS Clearhouse Units (min 10%)</t>
  </si>
  <si>
    <t>Do you have site control?</t>
  </si>
  <si>
    <t>Has zoning been secured?</t>
  </si>
  <si>
    <t>Has a community meeting been held?</t>
  </si>
  <si>
    <t>What is the estimated construction timeline (in month)?</t>
  </si>
  <si>
    <t>Part 2 - Information from Other Tabs (read-only)</t>
  </si>
  <si>
    <t>FUNDING SOURCE SUMMARY</t>
  </si>
  <si>
    <t>b. Capital Stack</t>
  </si>
  <si>
    <t>FUNDING SOURCE DETAIL</t>
  </si>
  <si>
    <t>Funding Source Name</t>
  </si>
  <si>
    <t>Firmly Committed</t>
  </si>
  <si>
    <t>Funding Type</t>
  </si>
  <si>
    <t>Funding Category</t>
  </si>
  <si>
    <t>Amount</t>
  </si>
  <si>
    <t>Total Development Costs</t>
  </si>
  <si>
    <t>Total Funding Sources</t>
  </si>
  <si>
    <t>Funding Source Gap</t>
  </si>
  <si>
    <t>Total Committed Funding Sources</t>
  </si>
  <si>
    <t>Committed Funding Source Gap</t>
  </si>
  <si>
    <t>DHCD/PHDC Leverage Ratio</t>
  </si>
  <si>
    <t>c. Development Budget</t>
  </si>
  <si>
    <t>Only complete if the project contains commercial</t>
  </si>
  <si>
    <t>Development Financing (Sources)</t>
  </si>
  <si>
    <t>PHDC</t>
  </si>
  <si>
    <t>Maximum Rates</t>
  </si>
  <si>
    <t>Residential</t>
  </si>
  <si>
    <t>Commercial</t>
  </si>
  <si>
    <t xml:space="preserve">Total </t>
  </si>
  <si>
    <t>PHDC Funding (new financing)</t>
  </si>
  <si>
    <t>PRA Debt Assumption for LIHTC transaction</t>
  </si>
  <si>
    <t>PHFA Funding -</t>
  </si>
  <si>
    <t>FHLB Funding</t>
  </si>
  <si>
    <t>Capital Contribution</t>
  </si>
  <si>
    <t>Reinvested Developer Fee</t>
  </si>
  <si>
    <t>Deferred Developer Fee</t>
  </si>
  <si>
    <t>Energy Rebate</t>
  </si>
  <si>
    <t>Other:</t>
  </si>
  <si>
    <t>Total Financing</t>
  </si>
  <si>
    <t>Development Costs (Uses)</t>
  </si>
  <si>
    <t>Hard Construction Costs</t>
  </si>
  <si>
    <t>See PHFA Guidelines</t>
  </si>
  <si>
    <t>Most Recently Updated on 7/14/2025</t>
  </si>
  <si>
    <t xml:space="preserve">     Building Demolition</t>
  </si>
  <si>
    <t xml:space="preserve">     Selective Demolition</t>
  </si>
  <si>
    <t xml:space="preserve">     Site Work</t>
  </si>
  <si>
    <t xml:space="preserve">     Offsite Improvements</t>
  </si>
  <si>
    <t xml:space="preserve">     Environ Remed(gc con)</t>
  </si>
  <si>
    <t>Sub-total Site Work</t>
  </si>
  <si>
    <t>Structures</t>
  </si>
  <si>
    <t>Construction Contingency</t>
  </si>
  <si>
    <t xml:space="preserve">5% (nc)/10%(rehab &amp; pres) </t>
  </si>
  <si>
    <t>Soft Construction Costs</t>
  </si>
  <si>
    <t>General Requirements</t>
  </si>
  <si>
    <t>Builders Profit</t>
  </si>
  <si>
    <t>Builders Overhead</t>
  </si>
  <si>
    <t>Bond Premium</t>
  </si>
  <si>
    <t>Building Permits</t>
  </si>
  <si>
    <t>Other: Security and Wiring by owner</t>
  </si>
  <si>
    <t>Total Construction Costs</t>
  </si>
  <si>
    <t>Fees</t>
  </si>
  <si>
    <t>Architectural Fee - Design</t>
  </si>
  <si>
    <t>Architectural Fee- Supervision</t>
  </si>
  <si>
    <t xml:space="preserve">Legal </t>
  </si>
  <si>
    <t>Civil Engineering</t>
  </si>
  <si>
    <t>Survey</t>
  </si>
  <si>
    <t>Soil/Structural Report</t>
  </si>
  <si>
    <t>Environmentals</t>
  </si>
  <si>
    <t>Environmental Remediation</t>
  </si>
  <si>
    <t>Energy Audit</t>
  </si>
  <si>
    <t>Energy Benchmarking Fee (PHFA)</t>
  </si>
  <si>
    <t>HERS Rating &amp; Energy Consulting</t>
  </si>
  <si>
    <t>Sustainability Consultant</t>
  </si>
  <si>
    <t>Construction Period Testing by Owner</t>
  </si>
  <si>
    <t>Property Appraisal</t>
  </si>
  <si>
    <t>Market Study</t>
  </si>
  <si>
    <t>Cost Certification</t>
  </si>
  <si>
    <t>Max $15,000</t>
  </si>
  <si>
    <t xml:space="preserve">      Fees Subtotal</t>
  </si>
  <si>
    <t>Misc. Development Charges</t>
  </si>
  <si>
    <t>Multifamily Housing Applic Fee</t>
  </si>
  <si>
    <t>Agency Legal Closing Fee</t>
  </si>
  <si>
    <t>Tax Credit Reservation/Allocation Fee</t>
  </si>
  <si>
    <t>Cost Certification and Carryover Fees</t>
  </si>
  <si>
    <t>Tax Credit Cost Certification Fee</t>
  </si>
  <si>
    <t>Furnishings</t>
  </si>
  <si>
    <t>limit $2,000 per unit</t>
  </si>
  <si>
    <t>Rent-up expense</t>
  </si>
  <si>
    <t>limit $1,200 per unit/$600 preserv</t>
  </si>
  <si>
    <t>Relocation</t>
  </si>
  <si>
    <t>Utility Hook Ups &amp; Local Approvals</t>
  </si>
  <si>
    <t>Subsidy Layering</t>
  </si>
  <si>
    <t>PHFA LIHTC Compliance/Asset Monitor</t>
  </si>
  <si>
    <t xml:space="preserve">Other: </t>
  </si>
  <si>
    <t xml:space="preserve">     Misc. Development Subtotal</t>
  </si>
  <si>
    <t>Construction &amp; Financing Charges</t>
  </si>
  <si>
    <t>Construction Loan Interest</t>
  </si>
  <si>
    <t>Construction Loan Origination Fee</t>
  </si>
  <si>
    <t>Construction Loan Credit Enhancement</t>
  </si>
  <si>
    <t>Construction Loan Application Fee</t>
  </si>
  <si>
    <t>Construction Period Real Estate Taxes</t>
  </si>
  <si>
    <t>Builder's Risk Insurance During Construction</t>
  </si>
  <si>
    <t>Title &amp; Recording</t>
  </si>
  <si>
    <t>Transfer Tax</t>
  </si>
  <si>
    <t>PHFA Servicing Fee</t>
  </si>
  <si>
    <t xml:space="preserve">     Construction/Financing Subtotal</t>
  </si>
  <si>
    <t>Permanent Financing</t>
  </si>
  <si>
    <t>Agency Loan Reservation Fee</t>
  </si>
  <si>
    <t>Agency Loan Orignation Fee</t>
  </si>
  <si>
    <t>Permanent Loan Origination Fee</t>
  </si>
  <si>
    <t>Permanent Loan Credit Enhancement</t>
  </si>
  <si>
    <t>Cost Of Issuance/Neg Arb</t>
  </si>
  <si>
    <t xml:space="preserve">     Permanent Financing Subtotal</t>
  </si>
  <si>
    <t>Land and Building Purchase - Hard Costs</t>
  </si>
  <si>
    <t>Acquisition of Land</t>
  </si>
  <si>
    <t>Acquisition of Existing Structures</t>
  </si>
  <si>
    <t>Land and Building Purchase - Soft Costs</t>
  </si>
  <si>
    <t>Acquisition Legal Fees</t>
  </si>
  <si>
    <t>Total Replacement Costs</t>
  </si>
  <si>
    <t>Development Reserves</t>
  </si>
  <si>
    <t>Loss of Subsidy Reserve</t>
  </si>
  <si>
    <t>Operating Reserve</t>
  </si>
  <si>
    <t>Lease-up Period Operating Cost</t>
  </si>
  <si>
    <t>Real Estate Tax Reserve 1 yr</t>
  </si>
  <si>
    <t>Insurance Reserve 1 yr</t>
  </si>
  <si>
    <t>Supportive Services Reserve</t>
  </si>
  <si>
    <t xml:space="preserve">     Reserves Subtotal</t>
  </si>
  <si>
    <t>Developer's Fee</t>
  </si>
  <si>
    <t>Syndication Fees</t>
  </si>
  <si>
    <t>Organizational</t>
  </si>
  <si>
    <t>Bridge Loan Interest during construction</t>
  </si>
  <si>
    <t>Bridge Loan Interest After Construction</t>
  </si>
  <si>
    <t>Bridge Loan Origination Fee</t>
  </si>
  <si>
    <t>Bridge Loan Due Diligence</t>
  </si>
  <si>
    <t>Bridge Loan Legal</t>
  </si>
  <si>
    <t>Investor Due Diligence</t>
  </si>
  <si>
    <t>10% test opinion</t>
  </si>
  <si>
    <t>Tax Credit Compliance Monitoring</t>
  </si>
  <si>
    <t xml:space="preserve">     Syndication Fees Subtotal</t>
  </si>
  <si>
    <t xml:space="preserve">     Total Development Costs</t>
  </si>
  <si>
    <t>Total Units</t>
  </si>
  <si>
    <t>Total Sq. Ft.</t>
  </si>
  <si>
    <t>per unit</t>
  </si>
  <si>
    <t>per sq. ft.</t>
  </si>
  <si>
    <t>Replacement Cost + Dev. Fee</t>
  </si>
  <si>
    <t>Cost Analysis</t>
  </si>
  <si>
    <t xml:space="preserve">Proposed Unit Mix </t>
  </si>
  <si>
    <t xml:space="preserve">120% of 234-Condominium </t>
  </si>
  <si>
    <t>Blended per Unit Cost Allowable</t>
  </si>
  <si>
    <t>0 Bdrm</t>
  </si>
  <si>
    <t>units @</t>
  </si>
  <si>
    <t>1 Bdrm</t>
  </si>
  <si>
    <t>2 Bdrm</t>
  </si>
  <si>
    <t>3 Bdrm</t>
  </si>
  <si>
    <t>4 Bdrm</t>
  </si>
  <si>
    <t xml:space="preserve">     Totals</t>
  </si>
  <si>
    <t>Cost per Unit Allowable</t>
  </si>
  <si>
    <t>Cost per Unit for Project</t>
  </si>
  <si>
    <t>Cost per Square Foot Allowable</t>
  </si>
  <si>
    <t>psf</t>
  </si>
  <si>
    <t>Cost per Sq. Ft. for Project</t>
  </si>
  <si>
    <t>Bidding Required if &lt; 100%</t>
  </si>
  <si>
    <t>d. Operating Proforma</t>
  </si>
  <si>
    <t>Assumptions</t>
  </si>
  <si>
    <t>Rental Income</t>
  </si>
  <si>
    <t>Unit Distribution</t>
  </si>
  <si>
    <t>Tenant Paid Rents</t>
  </si>
  <si>
    <t>Rental Assistance Payment</t>
  </si>
  <si>
    <t>Utility Allowance</t>
  </si>
  <si>
    <t>Total Housing Costs</t>
  </si>
  <si>
    <t>Type</t>
  </si>
  <si>
    <t>Total</t>
  </si>
  <si>
    <t>0 Bdr</t>
  </si>
  <si>
    <t>1 Bdr</t>
  </si>
  <si>
    <t>2 Bdr</t>
  </si>
  <si>
    <t>3 Bdr</t>
  </si>
  <si>
    <t>4+ Bdr</t>
  </si>
  <si>
    <t>% of Units</t>
  </si>
  <si>
    <t>Total:</t>
  </si>
  <si>
    <t>* Please include utility alllowance schedule for approval</t>
  </si>
  <si>
    <t>** If rental subsidy please alter excel spreadsheet to reflect per unit subsidy</t>
  </si>
  <si>
    <t>Trending Assumptions</t>
  </si>
  <si>
    <t>Other Income</t>
  </si>
  <si>
    <t>Operating Subsidy</t>
  </si>
  <si>
    <t>Expenses</t>
  </si>
  <si>
    <t>Vacancy</t>
  </si>
  <si>
    <t>Management Fee</t>
  </si>
  <si>
    <t>Income from Operations</t>
  </si>
  <si>
    <t xml:space="preserve">  Gross Rental Income</t>
  </si>
  <si>
    <r>
      <t xml:space="preserve">   Rental Subsidy- </t>
    </r>
    <r>
      <rPr>
        <b/>
        <sz val="12"/>
        <rFont val="Univers"/>
        <family val="2"/>
      </rPr>
      <t>Type</t>
    </r>
  </si>
  <si>
    <t xml:space="preserve">   Vacancy </t>
  </si>
  <si>
    <t>NET RENTAL INCOME</t>
  </si>
  <si>
    <t>Other Income - Type</t>
  </si>
  <si>
    <t>EFFECTIVE GROSS INCOME</t>
  </si>
  <si>
    <t>Operating Expenses</t>
  </si>
  <si>
    <t xml:space="preserve">   Management Fee</t>
  </si>
  <si>
    <t xml:space="preserve">   Administrative Expense</t>
  </si>
  <si>
    <t xml:space="preserve">   Property Paid Utiities</t>
  </si>
  <si>
    <t xml:space="preserve">   Operating &amp; Maintenance</t>
  </si>
  <si>
    <t xml:space="preserve">   Water/Sewer</t>
  </si>
  <si>
    <t xml:space="preserve">   Payroll Expense</t>
  </si>
  <si>
    <t xml:space="preserve">   Property Taxes &amp; Insurance</t>
  </si>
  <si>
    <t xml:space="preserve">   Investor Service Fee</t>
  </si>
  <si>
    <t xml:space="preserve">   Replacement Reserve</t>
  </si>
  <si>
    <t>TOTAL EXPENSES</t>
  </si>
  <si>
    <t xml:space="preserve">NET OPERATING INCOME </t>
  </si>
  <si>
    <t>Debt Service</t>
  </si>
  <si>
    <t>Cash Flow after Debt Service</t>
  </si>
  <si>
    <t>Supportive Service</t>
  </si>
  <si>
    <t>Cash Flow After Supp Services</t>
  </si>
  <si>
    <t>Other: Investor Service Fee</t>
  </si>
  <si>
    <t>Secondary Cash Flow</t>
  </si>
  <si>
    <t>e. Developer Project List</t>
  </si>
  <si>
    <t>Start with the most recently completed and list going back five (5) years.</t>
  </si>
  <si>
    <t>Write in cell</t>
  </si>
  <si>
    <t>Select from dropdown option</t>
  </si>
  <si>
    <t>Formula</t>
  </si>
  <si>
    <t>Unit Affordability Levels</t>
  </si>
  <si>
    <t>Project Name</t>
  </si>
  <si>
    <t>Street Address</t>
  </si>
  <si>
    <t>City</t>
  </si>
  <si>
    <t>State</t>
  </si>
  <si>
    <t>ZIP Code</t>
  </si>
  <si>
    <t>Project Owner Name</t>
  </si>
  <si>
    <t>Developer Name</t>
  </si>
  <si>
    <t>General Contractor Name</t>
  </si>
  <si>
    <t>Development Consultant Name (if applicable)</t>
  </si>
  <si>
    <t>Project Type</t>
  </si>
  <si>
    <t xml:space="preserve">Development Type </t>
  </si>
  <si>
    <t>0%-20% AMI</t>
  </si>
  <si>
    <t>&lt;20%-30% AMI</t>
  </si>
  <si>
    <t>&lt;30%-50% AMI</t>
  </si>
  <si>
    <t>&lt;50%-60%AMI</t>
  </si>
  <si>
    <t>&lt;60%-80% AMI</t>
  </si>
  <si>
    <t>&lt;80%-120% AMI</t>
  </si>
  <si>
    <t>&gt; 120% AMI</t>
  </si>
  <si>
    <t>Square Feet</t>
  </si>
  <si>
    <t xml:space="preserve">PHDC/PRA Project? </t>
  </si>
  <si>
    <t>LIHTC Project?</t>
  </si>
  <si>
    <t>Target Population Served (if Applicable)</t>
  </si>
  <si>
    <t>Date Construction Started (MM/DD/YYYY)</t>
  </si>
  <si>
    <t xml:space="preserve">Status </t>
  </si>
  <si>
    <t>Date of Completion (MM/DD/YYYY)</t>
  </si>
  <si>
    <t>Total Construction Cost ($)</t>
  </si>
  <si>
    <t>MBE Participation Percentage (%)</t>
  </si>
  <si>
    <t>WBE Participation Percentage (%)</t>
  </si>
  <si>
    <t>DSBE Participation Percentage (%)</t>
  </si>
  <si>
    <t>Notes</t>
  </si>
  <si>
    <t>f. Development Timeline</t>
  </si>
  <si>
    <t>Milestone</t>
  </si>
  <si>
    <t>Date (Month YYYY)</t>
  </si>
  <si>
    <t xml:space="preserve">Site Control Achieved </t>
  </si>
  <si>
    <t xml:space="preserve">All Funding Sources Committed </t>
  </si>
  <si>
    <t>Costs Finalized</t>
  </si>
  <si>
    <t>Financing Closed</t>
  </si>
  <si>
    <t>Construction Start</t>
  </si>
  <si>
    <t>Estimated Construction Timeline (months)</t>
  </si>
  <si>
    <t>Construction End</t>
  </si>
  <si>
    <t>Leasing Start (New Construction Only)</t>
  </si>
  <si>
    <t>Full Occupancy (New Construction Only)</t>
  </si>
  <si>
    <t>Entity Type</t>
  </si>
  <si>
    <t>Proposal Type</t>
  </si>
  <si>
    <t>Primary Development Category</t>
  </si>
  <si>
    <t>Yes/No</t>
  </si>
  <si>
    <t>Acquisition Method</t>
  </si>
  <si>
    <t>Estimated Construction Timeline (month)</t>
  </si>
  <si>
    <t>501(c)(3) non-profit</t>
  </si>
  <si>
    <t>Yes</t>
  </si>
  <si>
    <t>General Partner</t>
  </si>
  <si>
    <t>Lot</t>
  </si>
  <si>
    <t>Own</t>
  </si>
  <si>
    <t>For-profit</t>
  </si>
  <si>
    <t>New Construction</t>
  </si>
  <si>
    <t>No</t>
  </si>
  <si>
    <t>Managing Member</t>
  </si>
  <si>
    <t>Structure</t>
  </si>
  <si>
    <t>Under Agreement</t>
  </si>
  <si>
    <t>Non-Profit Other</t>
  </si>
  <si>
    <t>Rehab (unoccupied or vacant)</t>
  </si>
  <si>
    <t>Neither</t>
  </si>
  <si>
    <t>Other</t>
  </si>
  <si>
    <t>b. Project Summary Form</t>
  </si>
  <si>
    <t>Firmly Committed?</t>
  </si>
  <si>
    <t>Land</t>
  </si>
  <si>
    <t>Private</t>
  </si>
  <si>
    <t>Debt</t>
  </si>
  <si>
    <t>Public - Federal</t>
  </si>
  <si>
    <t>Equity</t>
  </si>
  <si>
    <t>Public - State</t>
  </si>
  <si>
    <t xml:space="preserve">Grant </t>
  </si>
  <si>
    <t>Public - City</t>
  </si>
  <si>
    <t>c. Developer Project List</t>
  </si>
  <si>
    <t>Development Type</t>
  </si>
  <si>
    <t>Status</t>
  </si>
  <si>
    <t xml:space="preserve">Rental </t>
  </si>
  <si>
    <t>Production - New Construction</t>
  </si>
  <si>
    <t>Complete</t>
  </si>
  <si>
    <t>Rental + Commerical</t>
  </si>
  <si>
    <t>Production - Rehab (unoccupied or vacant)</t>
  </si>
  <si>
    <t>Under Construction</t>
  </si>
  <si>
    <t>Homeownership</t>
  </si>
  <si>
    <t>Hard Construction Costs Subtotal</t>
  </si>
  <si>
    <t>Hard Construction Cost Contingency</t>
  </si>
  <si>
    <t>Total Hard Cost</t>
  </si>
  <si>
    <t>Total Soft Costs</t>
  </si>
  <si>
    <t xml:space="preserve">     Land/Building Purchase - Soft Cost Subtotal</t>
  </si>
  <si>
    <t xml:space="preserve">     Land/Building Purchase - Hard Cost Subtotal</t>
  </si>
  <si>
    <t>Total PHDC and PHFA Funds</t>
  </si>
  <si>
    <t>Hard Costs Exceed PHDC and PHFA Funds?</t>
  </si>
  <si>
    <t>Soft Construction Costs Subtotal</t>
  </si>
  <si>
    <t>Permanent Debt (Private Source)</t>
  </si>
  <si>
    <t>LIHTC Equity</t>
  </si>
  <si>
    <t>Other: Items outside of GC Contract</t>
  </si>
  <si>
    <t xml:space="preserve">Closing Costs </t>
  </si>
  <si>
    <t>Trasfer Tax</t>
  </si>
  <si>
    <t>Replacement Reserve</t>
  </si>
  <si>
    <t>Residential Only</t>
  </si>
  <si>
    <t>Commerical Only</t>
  </si>
  <si>
    <t>Residential and Commercial</t>
  </si>
  <si>
    <t>LIHTC - See PHFA Guidelines</t>
  </si>
  <si>
    <t>Non-LIHTC - 10% of replacement costs</t>
  </si>
  <si>
    <t>&lt;60% AMI</t>
  </si>
  <si>
    <t xml:space="preserve">2 Bdr </t>
  </si>
  <si>
    <t>1 Bdr (Mobility)</t>
  </si>
  <si>
    <t>1 Bdr (HVI)</t>
  </si>
  <si>
    <t>1 Bdr (Accessible)</t>
  </si>
  <si>
    <t>Unit Types</t>
  </si>
  <si>
    <r>
      <t xml:space="preserve">Operating Subsidy- </t>
    </r>
    <r>
      <rPr>
        <b/>
        <sz val="12"/>
        <rFont val="Univers"/>
        <family val="2"/>
      </rPr>
      <t>Type</t>
    </r>
  </si>
  <si>
    <t>*PHDC*2025*</t>
  </si>
  <si>
    <t>Project Description (see Exhibit B for examples)</t>
  </si>
  <si>
    <t>Project Summary (see RFP page 10-11 for template)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</si>
</sst>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#,##0\ \ "/>
    <numFmt numFmtId="166" formatCode="&quot;$&quot;\ \ #,##0_);\(&quot;$&quot;#,##0\)"/>
    <numFmt numFmtId="167" formatCode="_(* #,##0_);_(* \(#,##0\);_(* &quot;-&quot;??_);_(@_)"/>
    <numFmt numFmtId="168" formatCode="0.0%"/>
    <numFmt numFmtId="169" formatCode="_(&quot;$&quot;* #,##0_);_(&quot;$&quot;* \(#,##0\);_(&quot;$&quot;* &quot;-&quot;??_);_(@_)"/>
    <numFmt numFmtId="170" formatCode="&quot;$&quot;\ #,##0_);\(&quot;$&quot;#,##0\)"/>
    <numFmt numFmtId="171" formatCode="mmmm\ yyyy"/>
  </numFmts>
  <fonts count="4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ptos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sz val="12"/>
      <name val="Univers"/>
      <family val="2"/>
    </font>
    <font>
      <sz val="10"/>
      <name val="Univers"/>
      <family val="2"/>
    </font>
    <font>
      <b/>
      <sz val="12"/>
      <name val="Univers"/>
      <family val="2"/>
    </font>
    <font>
      <b/>
      <i/>
      <sz val="12"/>
      <name val="Univers"/>
      <family val="2"/>
    </font>
    <font>
      <sz val="12"/>
      <color indexed="10"/>
      <name val="Univers"/>
      <family val="2"/>
    </font>
    <font>
      <sz val="12"/>
      <color indexed="8"/>
      <name val="Univers"/>
      <family val="2"/>
    </font>
    <font>
      <u/>
      <sz val="12"/>
      <name val="Univers"/>
      <family val="2"/>
    </font>
    <font>
      <b/>
      <u/>
      <sz val="12"/>
      <name val="Univers"/>
      <family val="2"/>
    </font>
    <font>
      <b/>
      <sz val="10"/>
      <name val="Arial"/>
      <family val="2"/>
    </font>
    <font>
      <b/>
      <i/>
      <u/>
      <sz val="12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8"/>
      <color rgb="FF00B0F0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0"/>
      <name val="Arial"/>
      <family val="2"/>
    </font>
    <font>
      <u val="singleAccounting"/>
      <sz val="10"/>
      <name val="Arial"/>
      <family val="2"/>
    </font>
    <font>
      <sz val="12"/>
      <name val="Univers (W1)"/>
      <family val="2"/>
    </font>
    <font>
      <sz val="12"/>
      <name val="Univers (W1)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433">
    <xf numFmtId="0" fontId="0" fillId="0" borderId="0" xfId="0"/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0" xfId="0" applyFont="1"/>
    <xf numFmtId="0" fontId="7" fillId="0" borderId="0" xfId="1" applyProtection="1">
      <protection locked="0"/>
    </xf>
    <xf numFmtId="0" fontId="7" fillId="0" borderId="19" xfId="1" applyBorder="1" applyProtection="1">
      <protection locked="0"/>
    </xf>
    <xf numFmtId="0" fontId="16" fillId="0" borderId="19" xfId="1" applyFont="1" applyBorder="1" applyProtection="1">
      <protection locked="0"/>
    </xf>
    <xf numFmtId="0" fontId="16" fillId="3" borderId="19" xfId="1" applyFont="1" applyFill="1" applyBorder="1" applyProtection="1">
      <protection locked="0"/>
    </xf>
    <xf numFmtId="0" fontId="16" fillId="0" borderId="19" xfId="1" applyFont="1" applyBorder="1" applyAlignment="1" applyProtection="1">
      <alignment horizontal="center"/>
      <protection locked="0"/>
    </xf>
    <xf numFmtId="0" fontId="7" fillId="0" borderId="20" xfId="1" applyBorder="1" applyProtection="1">
      <protection locked="0"/>
    </xf>
    <xf numFmtId="0" fontId="7" fillId="0" borderId="22" xfId="1" applyBorder="1" applyProtection="1">
      <protection locked="0"/>
    </xf>
    <xf numFmtId="0" fontId="7" fillId="3" borderId="0" xfId="1" applyFill="1" applyProtection="1">
      <protection locked="0"/>
    </xf>
    <xf numFmtId="0" fontId="16" fillId="0" borderId="0" xfId="1" applyFont="1" applyAlignment="1" applyProtection="1">
      <alignment horizontal="center"/>
      <protection locked="0"/>
    </xf>
    <xf numFmtId="0" fontId="7" fillId="0" borderId="23" xfId="1" applyBorder="1" applyProtection="1">
      <protection locked="0"/>
    </xf>
    <xf numFmtId="10" fontId="7" fillId="0" borderId="23" xfId="3" applyNumberFormat="1" applyFont="1" applyBorder="1" applyProtection="1">
      <protection locked="0"/>
    </xf>
    <xf numFmtId="0" fontId="7" fillId="0" borderId="24" xfId="1" applyBorder="1" applyProtection="1">
      <protection locked="0"/>
    </xf>
    <xf numFmtId="169" fontId="7" fillId="3" borderId="19" xfId="4" applyNumberFormat="1" applyFont="1" applyFill="1" applyBorder="1" applyProtection="1">
      <protection locked="0"/>
    </xf>
    <xf numFmtId="10" fontId="7" fillId="0" borderId="23" xfId="3" applyNumberFormat="1" applyFont="1" applyBorder="1" applyProtection="1"/>
    <xf numFmtId="0" fontId="19" fillId="0" borderId="24" xfId="1" applyFont="1" applyBorder="1" applyAlignment="1" applyProtection="1">
      <alignment horizontal="centerContinuous"/>
      <protection locked="0"/>
    </xf>
    <xf numFmtId="169" fontId="7" fillId="3" borderId="28" xfId="4" applyNumberFormat="1" applyFont="1" applyFill="1" applyBorder="1" applyProtection="1">
      <protection locked="0"/>
    </xf>
    <xf numFmtId="0" fontId="7" fillId="0" borderId="29" xfId="1" applyBorder="1" applyProtection="1">
      <protection locked="0"/>
    </xf>
    <xf numFmtId="0" fontId="7" fillId="0" borderId="2" xfId="1" applyBorder="1" applyProtection="1">
      <protection locked="0"/>
    </xf>
    <xf numFmtId="169" fontId="7" fillId="3" borderId="2" xfId="4" applyNumberFormat="1" applyFont="1" applyFill="1" applyBorder="1" applyProtection="1"/>
    <xf numFmtId="10" fontId="7" fillId="0" borderId="30" xfId="3" applyNumberFormat="1" applyFont="1" applyBorder="1" applyProtection="1"/>
    <xf numFmtId="0" fontId="7" fillId="0" borderId="31" xfId="1" applyBorder="1" applyProtection="1">
      <protection locked="0"/>
    </xf>
    <xf numFmtId="0" fontId="20" fillId="0" borderId="0" xfId="1" quotePrefix="1" applyFont="1" applyAlignment="1" applyProtection="1">
      <alignment horizontal="left"/>
      <protection locked="0"/>
    </xf>
    <xf numFmtId="169" fontId="7" fillId="0" borderId="0" xfId="4" applyNumberFormat="1" applyFont="1" applyBorder="1" applyProtection="1">
      <protection locked="0"/>
    </xf>
    <xf numFmtId="10" fontId="7" fillId="0" borderId="0" xfId="3" applyNumberFormat="1" applyFont="1" applyBorder="1" applyProtection="1">
      <protection locked="0"/>
    </xf>
    <xf numFmtId="0" fontId="20" fillId="0" borderId="0" xfId="1" applyFont="1" applyProtection="1">
      <protection locked="0"/>
    </xf>
    <xf numFmtId="10" fontId="7" fillId="0" borderId="0" xfId="3" applyNumberFormat="1" applyFont="1" applyProtection="1">
      <protection locked="0"/>
    </xf>
    <xf numFmtId="0" fontId="16" fillId="0" borderId="0" xfId="1" applyFont="1" applyAlignment="1" applyProtection="1">
      <alignment horizontal="centerContinuous"/>
      <protection locked="0"/>
    </xf>
    <xf numFmtId="0" fontId="22" fillId="0" borderId="0" xfId="1" applyFont="1" applyProtection="1">
      <protection locked="0"/>
    </xf>
    <xf numFmtId="169" fontId="7" fillId="3" borderId="0" xfId="4" applyNumberFormat="1" applyFont="1" applyFill="1" applyBorder="1" applyProtection="1">
      <protection locked="0"/>
    </xf>
    <xf numFmtId="165" fontId="7" fillId="3" borderId="0" xfId="2" applyFont="1" applyFill="1" applyBorder="1" applyProtection="1">
      <protection locked="0"/>
    </xf>
    <xf numFmtId="37" fontId="7" fillId="0" borderId="0" xfId="2" applyNumberFormat="1" applyFont="1" applyBorder="1" applyProtection="1">
      <protection locked="0"/>
    </xf>
    <xf numFmtId="37" fontId="7" fillId="0" borderId="0" xfId="2" applyNumberFormat="1" applyFont="1" applyFill="1" applyBorder="1" applyProtection="1">
      <protection locked="0"/>
    </xf>
    <xf numFmtId="9" fontId="7" fillId="0" borderId="0" xfId="3" applyFont="1" applyBorder="1" applyProtection="1"/>
    <xf numFmtId="0" fontId="7" fillId="0" borderId="24" xfId="1" quotePrefix="1" applyBorder="1" applyAlignment="1" applyProtection="1">
      <alignment horizontal="centerContinuous"/>
      <protection locked="0"/>
    </xf>
    <xf numFmtId="0" fontId="7" fillId="0" borderId="7" xfId="1" applyBorder="1" applyProtection="1">
      <protection locked="0"/>
    </xf>
    <xf numFmtId="169" fontId="7" fillId="3" borderId="7" xfId="4" applyNumberFormat="1" applyFont="1" applyFill="1" applyBorder="1" applyProtection="1"/>
    <xf numFmtId="0" fontId="20" fillId="0" borderId="22" xfId="1" quotePrefix="1" applyFont="1" applyBorder="1" applyAlignment="1" applyProtection="1">
      <alignment horizontal="left"/>
      <protection locked="0"/>
    </xf>
    <xf numFmtId="37" fontId="7" fillId="0" borderId="0" xfId="1" applyNumberFormat="1" applyProtection="1">
      <protection locked="0"/>
    </xf>
    <xf numFmtId="0" fontId="19" fillId="0" borderId="24" xfId="1" applyFont="1" applyBorder="1" applyProtection="1">
      <protection locked="0"/>
    </xf>
    <xf numFmtId="37" fontId="7" fillId="3" borderId="0" xfId="2" applyNumberFormat="1" applyFont="1" applyFill="1" applyBorder="1" applyProtection="1">
      <protection locked="0"/>
    </xf>
    <xf numFmtId="0" fontId="25" fillId="0" borderId="0" xfId="1" applyFont="1" applyProtection="1">
      <protection locked="0"/>
    </xf>
    <xf numFmtId="170" fontId="19" fillId="0" borderId="24" xfId="3" applyNumberFormat="1" applyFont="1" applyBorder="1" applyAlignment="1" applyProtection="1">
      <alignment horizontal="center"/>
      <protection locked="0"/>
    </xf>
    <xf numFmtId="42" fontId="7" fillId="0" borderId="24" xfId="3" applyNumberFormat="1" applyFont="1" applyBorder="1" applyAlignment="1" applyProtection="1">
      <protection locked="0"/>
    </xf>
    <xf numFmtId="0" fontId="7" fillId="0" borderId="0" xfId="1" quotePrefix="1" applyAlignment="1" applyProtection="1">
      <alignment horizontal="left"/>
      <protection locked="0"/>
    </xf>
    <xf numFmtId="0" fontId="26" fillId="0" borderId="0" xfId="1" applyFont="1" applyProtection="1">
      <protection locked="0"/>
    </xf>
    <xf numFmtId="37" fontId="7" fillId="3" borderId="2" xfId="2" applyNumberFormat="1" applyFont="1" applyFill="1" applyBorder="1" applyProtection="1">
      <protection locked="0"/>
    </xf>
    <xf numFmtId="10" fontId="7" fillId="0" borderId="2" xfId="3" applyNumberFormat="1" applyFont="1" applyBorder="1" applyAlignment="1" applyProtection="1">
      <protection locked="0"/>
    </xf>
    <xf numFmtId="0" fontId="7" fillId="0" borderId="31" xfId="1" applyBorder="1" applyAlignment="1" applyProtection="1">
      <alignment horizontal="centerContinuous"/>
      <protection locked="0"/>
    </xf>
    <xf numFmtId="0" fontId="20" fillId="0" borderId="2" xfId="1" quotePrefix="1" applyFont="1" applyBorder="1" applyAlignment="1" applyProtection="1">
      <alignment horizontal="left"/>
      <protection locked="0"/>
    </xf>
    <xf numFmtId="169" fontId="7" fillId="0" borderId="2" xfId="4" applyNumberFormat="1" applyFont="1" applyBorder="1" applyProtection="1">
      <protection locked="0"/>
    </xf>
    <xf numFmtId="37" fontId="7" fillId="0" borderId="2" xfId="1" applyNumberFormat="1" applyBorder="1" applyProtection="1">
      <protection locked="0"/>
    </xf>
    <xf numFmtId="0" fontId="7" fillId="0" borderId="2" xfId="1" applyBorder="1" applyAlignment="1" applyProtection="1">
      <alignment horizontal="centerContinuous"/>
      <protection locked="0"/>
    </xf>
    <xf numFmtId="0" fontId="7" fillId="0" borderId="24" xfId="1" applyBorder="1" applyAlignment="1" applyProtection="1">
      <alignment horizontal="centerContinuous"/>
      <protection locked="0"/>
    </xf>
    <xf numFmtId="42" fontId="7" fillId="3" borderId="0" xfId="1" applyNumberFormat="1" applyFill="1" applyProtection="1">
      <protection locked="0"/>
    </xf>
    <xf numFmtId="42" fontId="7" fillId="3" borderId="0" xfId="4" applyNumberFormat="1" applyFont="1" applyFill="1" applyBorder="1" applyProtection="1"/>
    <xf numFmtId="0" fontId="18" fillId="0" borderId="22" xfId="1" quotePrefix="1" applyFont="1" applyBorder="1" applyAlignment="1" applyProtection="1">
      <alignment horizontal="left"/>
      <protection locked="0"/>
    </xf>
    <xf numFmtId="44" fontId="7" fillId="0" borderId="0" xfId="1" applyNumberFormat="1" applyProtection="1">
      <protection locked="0"/>
    </xf>
    <xf numFmtId="0" fontId="18" fillId="0" borderId="24" xfId="1" applyFont="1" applyBorder="1" applyAlignment="1" applyProtection="1">
      <alignment horizontal="centerContinuous"/>
      <protection locked="0"/>
    </xf>
    <xf numFmtId="169" fontId="7" fillId="3" borderId="0" xfId="4" applyNumberFormat="1" applyFont="1" applyFill="1" applyBorder="1" applyProtection="1"/>
    <xf numFmtId="42" fontId="7" fillId="0" borderId="0" xfId="1" applyNumberFormat="1" applyProtection="1">
      <protection locked="0"/>
    </xf>
    <xf numFmtId="0" fontId="18" fillId="0" borderId="29" xfId="1" applyFont="1" applyBorder="1" applyProtection="1">
      <protection locked="0"/>
    </xf>
    <xf numFmtId="10" fontId="7" fillId="0" borderId="2" xfId="3" applyNumberFormat="1" applyFont="1" applyBorder="1" applyProtection="1">
      <protection locked="0"/>
    </xf>
    <xf numFmtId="170" fontId="19" fillId="0" borderId="31" xfId="3" applyNumberFormat="1" applyFont="1" applyBorder="1" applyAlignment="1" applyProtection="1">
      <alignment horizontal="center"/>
      <protection locked="0"/>
    </xf>
    <xf numFmtId="0" fontId="18" fillId="0" borderId="2" xfId="1" applyFont="1" applyBorder="1" applyProtection="1">
      <protection locked="0"/>
    </xf>
    <xf numFmtId="170" fontId="19" fillId="0" borderId="2" xfId="3" applyNumberFormat="1" applyFont="1" applyBorder="1" applyAlignment="1" applyProtection="1">
      <alignment horizontal="center"/>
      <protection locked="0"/>
    </xf>
    <xf numFmtId="0" fontId="18" fillId="0" borderId="0" xfId="1" applyFont="1" applyProtection="1">
      <protection locked="0"/>
    </xf>
    <xf numFmtId="0" fontId="18" fillId="0" borderId="22" xfId="1" applyFont="1" applyBorder="1" applyProtection="1">
      <protection locked="0"/>
    </xf>
    <xf numFmtId="0" fontId="20" fillId="0" borderId="22" xfId="1" applyFont="1" applyBorder="1" applyProtection="1">
      <protection locked="0"/>
    </xf>
    <xf numFmtId="169" fontId="7" fillId="3" borderId="19" xfId="4" applyNumberFormat="1" applyFont="1" applyFill="1" applyBorder="1" applyProtection="1"/>
    <xf numFmtId="167" fontId="7" fillId="0" borderId="0" xfId="2" applyNumberFormat="1" applyFont="1" applyBorder="1" applyProtection="1">
      <protection locked="0"/>
    </xf>
    <xf numFmtId="169" fontId="7" fillId="3" borderId="8" xfId="4" applyNumberFormat="1" applyFont="1" applyFill="1" applyBorder="1" applyProtection="1"/>
    <xf numFmtId="169" fontId="20" fillId="0" borderId="2" xfId="4" applyNumberFormat="1" applyFont="1" applyBorder="1" applyProtection="1">
      <protection locked="0"/>
    </xf>
    <xf numFmtId="0" fontId="19" fillId="0" borderId="33" xfId="1" applyFont="1" applyBorder="1" applyProtection="1">
      <protection locked="0"/>
    </xf>
    <xf numFmtId="169" fontId="20" fillId="0" borderId="0" xfId="4" applyNumberFormat="1" applyFont="1" applyBorder="1" applyProtection="1">
      <protection locked="0"/>
    </xf>
    <xf numFmtId="0" fontId="19" fillId="0" borderId="0" xfId="1" applyFont="1" applyProtection="1">
      <protection locked="0"/>
    </xf>
    <xf numFmtId="0" fontId="19" fillId="0" borderId="2" xfId="1" applyFont="1" applyBorder="1" applyProtection="1">
      <protection locked="0"/>
    </xf>
    <xf numFmtId="0" fontId="28" fillId="0" borderId="0" xfId="1" quotePrefix="1" applyFont="1" applyAlignment="1" applyProtection="1">
      <alignment horizontal="left"/>
      <protection locked="0"/>
    </xf>
    <xf numFmtId="169" fontId="27" fillId="0" borderId="0" xfId="4" applyNumberFormat="1" applyFont="1" applyBorder="1" applyAlignment="1" applyProtection="1">
      <alignment horizontal="left"/>
      <protection locked="0"/>
    </xf>
    <xf numFmtId="10" fontId="19" fillId="0" borderId="0" xfId="1" applyNumberFormat="1" applyFont="1" applyAlignment="1" applyProtection="1">
      <alignment horizontal="left"/>
      <protection locked="0"/>
    </xf>
    <xf numFmtId="169" fontId="19" fillId="0" borderId="0" xfId="4" quotePrefix="1" applyNumberFormat="1" applyFont="1" applyBorder="1" applyAlignment="1" applyProtection="1">
      <alignment horizontal="left"/>
      <protection locked="0"/>
    </xf>
    <xf numFmtId="0" fontId="30" fillId="0" borderId="0" xfId="0" applyFont="1"/>
    <xf numFmtId="0" fontId="29" fillId="6" borderId="0" xfId="0" applyFont="1" applyFill="1"/>
    <xf numFmtId="169" fontId="7" fillId="7" borderId="18" xfId="4" applyNumberFormat="1" applyFont="1" applyFill="1" applyBorder="1" applyProtection="1">
      <protection locked="0"/>
    </xf>
    <xf numFmtId="169" fontId="7" fillId="7" borderId="0" xfId="4" applyNumberFormat="1" applyFont="1" applyFill="1" applyBorder="1" applyProtection="1">
      <protection locked="0"/>
    </xf>
    <xf numFmtId="37" fontId="7" fillId="7" borderId="0" xfId="2" applyNumberFormat="1" applyFont="1" applyFill="1" applyBorder="1" applyProtection="1">
      <protection locked="0"/>
    </xf>
    <xf numFmtId="37" fontId="7" fillId="7" borderId="2" xfId="2" applyNumberFormat="1" applyFont="1" applyFill="1" applyBorder="1" applyProtection="1">
      <protection locked="0"/>
    </xf>
    <xf numFmtId="42" fontId="7" fillId="7" borderId="0" xfId="1" applyNumberFormat="1" applyFill="1" applyProtection="1">
      <protection locked="0"/>
    </xf>
    <xf numFmtId="0" fontId="4" fillId="7" borderId="1" xfId="0" applyFont="1" applyFill="1" applyBorder="1" applyAlignment="1">
      <alignment vertical="center"/>
    </xf>
    <xf numFmtId="0" fontId="0" fillId="0" borderId="0" xfId="0" applyAlignment="1">
      <alignment horizontal="left" indent="1"/>
    </xf>
    <xf numFmtId="0" fontId="1" fillId="0" borderId="0" xfId="0" applyFont="1" applyAlignment="1">
      <alignment wrapText="1"/>
    </xf>
    <xf numFmtId="0" fontId="2" fillId="0" borderId="0" xfId="0" applyFont="1"/>
    <xf numFmtId="10" fontId="7" fillId="0" borderId="0" xfId="3" applyNumberFormat="1" applyFont="1" applyBorder="1" applyAlignment="1" applyProtection="1">
      <protection locked="0"/>
    </xf>
    <xf numFmtId="0" fontId="7" fillId="4" borderId="0" xfId="1" applyFill="1" applyProtection="1">
      <protection locked="0"/>
    </xf>
    <xf numFmtId="0" fontId="7" fillId="7" borderId="0" xfId="1" applyFill="1" applyProtection="1">
      <protection locked="0"/>
    </xf>
    <xf numFmtId="0" fontId="7" fillId="7" borderId="23" xfId="1" applyFill="1" applyBorder="1" applyProtection="1">
      <protection locked="0"/>
    </xf>
    <xf numFmtId="165" fontId="7" fillId="3" borderId="2" xfId="2" applyFont="1" applyFill="1" applyBorder="1" applyProtection="1">
      <protection locked="0"/>
    </xf>
    <xf numFmtId="169" fontId="7" fillId="0" borderId="0" xfId="4" applyNumberFormat="1" applyFont="1" applyFill="1" applyBorder="1" applyProtection="1">
      <protection locked="0"/>
    </xf>
    <xf numFmtId="169" fontId="7" fillId="0" borderId="0" xfId="1" applyNumberFormat="1" applyProtection="1">
      <protection locked="0"/>
    </xf>
    <xf numFmtId="169" fontId="7" fillId="0" borderId="2" xfId="1" applyNumberFormat="1" applyBorder="1" applyProtection="1">
      <protection locked="0"/>
    </xf>
    <xf numFmtId="165" fontId="7" fillId="0" borderId="0" xfId="2" applyFont="1" applyFill="1" applyBorder="1" applyProtection="1">
      <protection locked="0"/>
    </xf>
    <xf numFmtId="169" fontId="7" fillId="7" borderId="0" xfId="4" applyNumberFormat="1" applyFont="1" applyFill="1" applyBorder="1" applyProtection="1"/>
    <xf numFmtId="169" fontId="7" fillId="7" borderId="7" xfId="4" applyNumberFormat="1" applyFont="1" applyFill="1" applyBorder="1" applyProtection="1"/>
    <xf numFmtId="169" fontId="7" fillId="7" borderId="16" xfId="4" applyNumberFormat="1" applyFont="1" applyFill="1" applyBorder="1" applyProtection="1"/>
    <xf numFmtId="169" fontId="7" fillId="7" borderId="2" xfId="4" applyNumberFormat="1" applyFont="1" applyFill="1" applyBorder="1" applyProtection="1"/>
    <xf numFmtId="169" fontId="7" fillId="7" borderId="8" xfId="4" applyNumberFormat="1" applyFont="1" applyFill="1" applyBorder="1" applyProtection="1"/>
    <xf numFmtId="169" fontId="7" fillId="2" borderId="8" xfId="4" applyNumberFormat="1" applyFont="1" applyFill="1" applyBorder="1" applyProtection="1"/>
    <xf numFmtId="169" fontId="7" fillId="2" borderId="0" xfId="4" applyNumberFormat="1" applyFont="1" applyFill="1" applyBorder="1" applyProtection="1"/>
    <xf numFmtId="167" fontId="7" fillId="2" borderId="0" xfId="2" applyNumberFormat="1" applyFont="1" applyFill="1" applyBorder="1" applyProtection="1"/>
    <xf numFmtId="169" fontId="7" fillId="2" borderId="19" xfId="4" applyNumberFormat="1" applyFont="1" applyFill="1" applyBorder="1" applyProtection="1"/>
    <xf numFmtId="167" fontId="7" fillId="2" borderId="2" xfId="2" applyNumberFormat="1" applyFont="1" applyFill="1" applyBorder="1" applyProtection="1"/>
    <xf numFmtId="37" fontId="7" fillId="2" borderId="0" xfId="2" applyNumberFormat="1" applyFont="1" applyFill="1" applyBorder="1" applyProtection="1"/>
    <xf numFmtId="37" fontId="7" fillId="2" borderId="2" xfId="2" applyNumberFormat="1" applyFont="1" applyFill="1" applyBorder="1" applyProtection="1"/>
    <xf numFmtId="169" fontId="7" fillId="2" borderId="7" xfId="4" applyNumberFormat="1" applyFont="1" applyFill="1" applyBorder="1" applyProtection="1"/>
    <xf numFmtId="169" fontId="7" fillId="2" borderId="18" xfId="4" applyNumberFormat="1" applyFont="1" applyFill="1" applyBorder="1" applyProtection="1"/>
    <xf numFmtId="169" fontId="7" fillId="2" borderId="27" xfId="4" applyNumberFormat="1" applyFont="1" applyFill="1" applyBorder="1" applyProtection="1"/>
    <xf numFmtId="169" fontId="7" fillId="2" borderId="1" xfId="4" applyNumberFormat="1" applyFont="1" applyFill="1" applyBorder="1" applyProtection="1"/>
    <xf numFmtId="167" fontId="7" fillId="7" borderId="20" xfId="2" applyNumberFormat="1" applyFont="1" applyFill="1" applyBorder="1" applyProtection="1">
      <protection locked="0"/>
    </xf>
    <xf numFmtId="0" fontId="7" fillId="3" borderId="21" xfId="1" applyFill="1" applyBorder="1" applyProtection="1">
      <protection locked="0"/>
    </xf>
    <xf numFmtId="167" fontId="7" fillId="7" borderId="30" xfId="2" applyNumberFormat="1" applyFont="1" applyFill="1" applyBorder="1" applyProtection="1">
      <protection locked="0"/>
    </xf>
    <xf numFmtId="0" fontId="7" fillId="3" borderId="31" xfId="1" applyFill="1" applyBorder="1" applyProtection="1">
      <protection locked="0"/>
    </xf>
    <xf numFmtId="0" fontId="16" fillId="0" borderId="18" xfId="1" applyFont="1" applyBorder="1" applyProtection="1">
      <protection locked="0"/>
    </xf>
    <xf numFmtId="0" fontId="7" fillId="0" borderId="16" xfId="1" applyBorder="1" applyProtection="1">
      <protection locked="0"/>
    </xf>
    <xf numFmtId="169" fontId="7" fillId="7" borderId="30" xfId="4" applyNumberFormat="1" applyFont="1" applyFill="1" applyBorder="1" applyProtection="1"/>
    <xf numFmtId="169" fontId="7" fillId="2" borderId="23" xfId="4" applyNumberFormat="1" applyFont="1" applyFill="1" applyBorder="1" applyProtection="1"/>
    <xf numFmtId="169" fontId="7" fillId="2" borderId="30" xfId="4" applyNumberFormat="1" applyFont="1" applyFill="1" applyBorder="1" applyProtection="1"/>
    <xf numFmtId="0" fontId="7" fillId="3" borderId="30" xfId="4" applyNumberFormat="1" applyFont="1" applyFill="1" applyBorder="1" applyProtection="1"/>
    <xf numFmtId="0" fontId="7" fillId="0" borderId="18" xfId="1" applyBorder="1" applyProtection="1">
      <protection locked="0"/>
    </xf>
    <xf numFmtId="0" fontId="7" fillId="0" borderId="19" xfId="1" quotePrefix="1" applyBorder="1" applyAlignment="1" applyProtection="1">
      <alignment horizontal="left"/>
      <protection locked="0"/>
    </xf>
    <xf numFmtId="169" fontId="7" fillId="0" borderId="19" xfId="4" applyNumberFormat="1" applyFont="1" applyFill="1" applyBorder="1" applyProtection="1">
      <protection locked="0"/>
    </xf>
    <xf numFmtId="0" fontId="7" fillId="0" borderId="21" xfId="1" applyBorder="1" applyProtection="1">
      <protection locked="0"/>
    </xf>
    <xf numFmtId="169" fontId="7" fillId="0" borderId="0" xfId="4" quotePrefix="1" applyNumberFormat="1" applyFont="1" applyBorder="1" applyProtection="1"/>
    <xf numFmtId="169" fontId="7" fillId="0" borderId="0" xfId="4" applyNumberFormat="1" applyFont="1" applyBorder="1" applyProtection="1"/>
    <xf numFmtId="170" fontId="7" fillId="0" borderId="24" xfId="3" applyNumberFormat="1" applyFont="1" applyFill="1" applyBorder="1" applyAlignment="1" applyProtection="1">
      <alignment horizontal="center"/>
      <protection locked="0"/>
    </xf>
    <xf numFmtId="169" fontId="41" fillId="0" borderId="0" xfId="4" applyNumberFormat="1" applyFont="1" applyBorder="1" applyProtection="1"/>
    <xf numFmtId="167" fontId="16" fillId="5" borderId="0" xfId="2" applyNumberFormat="1" applyFont="1" applyFill="1" applyBorder="1" applyProtection="1"/>
    <xf numFmtId="169" fontId="16" fillId="0" borderId="0" xfId="4" quotePrefix="1" applyNumberFormat="1" applyFont="1" applyBorder="1" applyProtection="1"/>
    <xf numFmtId="169" fontId="18" fillId="0" borderId="0" xfId="4" applyNumberFormat="1" applyFont="1" applyBorder="1" applyProtection="1">
      <protection locked="0"/>
    </xf>
    <xf numFmtId="169" fontId="18" fillId="0" borderId="0" xfId="4" applyNumberFormat="1" applyFont="1" applyBorder="1" applyProtection="1"/>
    <xf numFmtId="169" fontId="20" fillId="0" borderId="0" xfId="4" applyNumberFormat="1" applyFont="1" applyBorder="1" applyProtection="1"/>
    <xf numFmtId="0" fontId="18" fillId="0" borderId="29" xfId="1" quotePrefix="1" applyFont="1" applyBorder="1" applyAlignment="1" applyProtection="1">
      <alignment horizontal="left"/>
      <protection locked="0"/>
    </xf>
    <xf numFmtId="0" fontId="18" fillId="0" borderId="18" xfId="1" applyFont="1" applyBorder="1" applyProtection="1">
      <protection locked="0"/>
    </xf>
    <xf numFmtId="169" fontId="20" fillId="0" borderId="19" xfId="4" applyNumberFormat="1" applyFont="1" applyBorder="1" applyProtection="1">
      <protection locked="0"/>
    </xf>
    <xf numFmtId="0" fontId="18" fillId="0" borderId="19" xfId="1" applyFont="1" applyBorder="1" applyProtection="1">
      <protection locked="0"/>
    </xf>
    <xf numFmtId="10" fontId="7" fillId="0" borderId="20" xfId="3" applyNumberFormat="1" applyFont="1" applyBorder="1" applyProtection="1">
      <protection locked="0"/>
    </xf>
    <xf numFmtId="0" fontId="7" fillId="0" borderId="0" xfId="1" applyAlignment="1" applyProtection="1">
      <alignment horizontal="center"/>
      <protection locked="0"/>
    </xf>
    <xf numFmtId="169" fontId="7" fillId="0" borderId="23" xfId="1" applyNumberFormat="1" applyBorder="1" applyProtection="1">
      <protection locked="0"/>
    </xf>
    <xf numFmtId="0" fontId="19" fillId="0" borderId="2" xfId="1" quotePrefix="1" applyFont="1" applyBorder="1" applyAlignment="1" applyProtection="1">
      <alignment horizontal="left"/>
      <protection locked="0"/>
    </xf>
    <xf numFmtId="169" fontId="19" fillId="0" borderId="2" xfId="4" applyNumberFormat="1" applyFont="1" applyFill="1" applyBorder="1" applyProtection="1">
      <protection locked="0"/>
    </xf>
    <xf numFmtId="0" fontId="7" fillId="0" borderId="30" xfId="1" applyBorder="1" applyProtection="1">
      <protection locked="0"/>
    </xf>
    <xf numFmtId="0" fontId="7" fillId="0" borderId="21" xfId="1" applyBorder="1" applyAlignment="1" applyProtection="1">
      <alignment horizontal="centerContinuous"/>
      <protection locked="0"/>
    </xf>
    <xf numFmtId="171" fontId="5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30" fillId="0" borderId="0" xfId="0" applyFont="1" applyProtection="1">
      <protection locked="0"/>
    </xf>
    <xf numFmtId="0" fontId="0" fillId="0" borderId="0" xfId="0" applyProtection="1">
      <protection locked="0"/>
    </xf>
    <xf numFmtId="0" fontId="29" fillId="6" borderId="0" xfId="0" applyFont="1" applyFill="1" applyProtection="1">
      <protection locked="0"/>
    </xf>
    <xf numFmtId="0" fontId="31" fillId="6" borderId="0" xfId="0" applyFont="1" applyFill="1" applyProtection="1">
      <protection locked="0"/>
    </xf>
    <xf numFmtId="0" fontId="31" fillId="0" borderId="0" xfId="0" applyFont="1" applyProtection="1">
      <protection locked="0"/>
    </xf>
    <xf numFmtId="0" fontId="38" fillId="7" borderId="0" xfId="0" applyFont="1" applyFill="1" applyProtection="1">
      <protection locked="0"/>
    </xf>
    <xf numFmtId="0" fontId="39" fillId="7" borderId="0" xfId="0" applyFont="1" applyFill="1" applyProtection="1">
      <protection locked="0"/>
    </xf>
    <xf numFmtId="0" fontId="30" fillId="7" borderId="0" xfId="0" applyFont="1" applyFill="1" applyProtection="1">
      <protection locked="0"/>
    </xf>
    <xf numFmtId="0" fontId="32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34" fillId="0" borderId="1" xfId="0" applyFont="1" applyBorder="1" applyProtection="1">
      <protection locked="0"/>
    </xf>
    <xf numFmtId="0" fontId="34" fillId="0" borderId="0" xfId="0" applyFont="1" applyProtection="1">
      <protection locked="0"/>
    </xf>
    <xf numFmtId="0" fontId="32" fillId="0" borderId="36" xfId="0" applyFont="1" applyBorder="1" applyProtection="1">
      <protection locked="0"/>
    </xf>
    <xf numFmtId="0" fontId="34" fillId="0" borderId="37" xfId="0" applyFont="1" applyBorder="1" applyProtection="1">
      <protection locked="0"/>
    </xf>
    <xf numFmtId="0" fontId="0" fillId="0" borderId="35" xfId="0" applyBorder="1" applyProtection="1">
      <protection locked="0"/>
    </xf>
    <xf numFmtId="0" fontId="34" fillId="3" borderId="38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33" fillId="0" borderId="38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 applyProtection="1">
      <alignment horizontal="left" wrapText="1"/>
      <protection locked="0"/>
    </xf>
    <xf numFmtId="0" fontId="0" fillId="0" borderId="31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2" fillId="3" borderId="38" xfId="0" applyFont="1" applyFill="1" applyBorder="1" applyProtection="1">
      <protection locked="0"/>
    </xf>
    <xf numFmtId="0" fontId="0" fillId="0" borderId="39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0" xfId="0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1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36" xfId="0" applyFont="1" applyBorder="1" applyAlignment="1" applyProtection="1">
      <alignment wrapText="1"/>
      <protection locked="0"/>
    </xf>
    <xf numFmtId="0" fontId="0" fillId="0" borderId="42" xfId="0" applyBorder="1" applyProtection="1">
      <protection locked="0"/>
    </xf>
    <xf numFmtId="0" fontId="35" fillId="0" borderId="0" xfId="0" applyFont="1" applyProtection="1">
      <protection locked="0"/>
    </xf>
    <xf numFmtId="0" fontId="35" fillId="0" borderId="40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0" fillId="0" borderId="34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3" borderId="37" xfId="0" applyFont="1" applyFill="1" applyBorder="1" applyProtection="1">
      <protection locked="0"/>
    </xf>
    <xf numFmtId="0" fontId="2" fillId="3" borderId="36" xfId="0" applyFont="1" applyFill="1" applyBorder="1" applyProtection="1">
      <protection locked="0"/>
    </xf>
    <xf numFmtId="0" fontId="2" fillId="3" borderId="46" xfId="0" applyFont="1" applyFill="1" applyBorder="1" applyProtection="1">
      <protection locked="0"/>
    </xf>
    <xf numFmtId="0" fontId="2" fillId="3" borderId="38" xfId="0" applyFont="1" applyFill="1" applyBorder="1"/>
    <xf numFmtId="0" fontId="2" fillId="3" borderId="44" xfId="0" applyFont="1" applyFill="1" applyBorder="1"/>
    <xf numFmtId="0" fontId="2" fillId="3" borderId="45" xfId="0" applyFont="1" applyFill="1" applyBorder="1"/>
    <xf numFmtId="0" fontId="0" fillId="3" borderId="37" xfId="0" applyFill="1" applyBorder="1" applyAlignment="1">
      <alignment horizontal="center" vertical="center"/>
    </xf>
    <xf numFmtId="0" fontId="0" fillId="0" borderId="1" xfId="0" applyBorder="1"/>
    <xf numFmtId="0" fontId="6" fillId="7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164" fontId="3" fillId="0" borderId="1" xfId="0" applyNumberFormat="1" applyFont="1" applyBorder="1" applyAlignment="1">
      <alignment horizontal="right"/>
    </xf>
    <xf numFmtId="164" fontId="3" fillId="0" borderId="2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7" fillId="0" borderId="18" xfId="1" applyFont="1" applyBorder="1" applyProtection="1">
      <protection locked="0"/>
    </xf>
    <xf numFmtId="0" fontId="18" fillId="0" borderId="21" xfId="1" applyFont="1" applyBorder="1" applyAlignment="1" applyProtection="1">
      <alignment horizontal="centerContinuous"/>
      <protection locked="0"/>
    </xf>
    <xf numFmtId="0" fontId="16" fillId="0" borderId="2" xfId="1" applyFont="1" applyBorder="1" applyAlignment="1" applyProtection="1">
      <alignment horizontal="center"/>
      <protection locked="0"/>
    </xf>
    <xf numFmtId="0" fontId="16" fillId="3" borderId="2" xfId="1" applyFont="1" applyFill="1" applyBorder="1" applyAlignment="1" applyProtection="1">
      <alignment horizontal="center"/>
      <protection locked="0"/>
    </xf>
    <xf numFmtId="0" fontId="7" fillId="4" borderId="22" xfId="1" applyFill="1" applyBorder="1" applyProtection="1">
      <protection locked="0"/>
    </xf>
    <xf numFmtId="0" fontId="7" fillId="0" borderId="22" xfId="1" applyBorder="1" applyAlignment="1" applyProtection="1">
      <alignment horizontal="left"/>
      <protection locked="0"/>
    </xf>
    <xf numFmtId="0" fontId="7" fillId="0" borderId="25" xfId="1" applyBorder="1" applyAlignment="1" applyProtection="1">
      <alignment horizontal="left"/>
      <protection locked="0"/>
    </xf>
    <xf numFmtId="0" fontId="18" fillId="0" borderId="2" xfId="1" quotePrefix="1" applyFont="1" applyBorder="1" applyAlignment="1" applyProtection="1">
      <alignment horizontal="left"/>
      <protection locked="0"/>
    </xf>
    <xf numFmtId="0" fontId="21" fillId="0" borderId="22" xfId="1" applyFont="1" applyBorder="1" applyProtection="1">
      <protection locked="0"/>
    </xf>
    <xf numFmtId="0" fontId="16" fillId="7" borderId="2" xfId="1" applyFont="1" applyFill="1" applyBorder="1" applyAlignment="1" applyProtection="1">
      <alignment horizontal="center"/>
      <protection locked="0"/>
    </xf>
    <xf numFmtId="0" fontId="16" fillId="2" borderId="2" xfId="1" applyFont="1" applyFill="1" applyBorder="1" applyAlignment="1" applyProtection="1">
      <alignment horizontal="center"/>
      <protection locked="0"/>
    </xf>
    <xf numFmtId="42" fontId="24" fillId="0" borderId="24" xfId="5" applyNumberFormat="1" applyBorder="1" applyAlignment="1" applyProtection="1">
      <protection locked="0"/>
    </xf>
    <xf numFmtId="0" fontId="22" fillId="0" borderId="22" xfId="1" quotePrefix="1" applyFont="1" applyBorder="1" applyAlignment="1" applyProtection="1">
      <alignment horizontal="left"/>
      <protection locked="0"/>
    </xf>
    <xf numFmtId="0" fontId="22" fillId="0" borderId="22" xfId="1" applyFont="1" applyBorder="1" applyProtection="1">
      <protection locked="0"/>
    </xf>
    <xf numFmtId="37" fontId="7" fillId="2" borderId="0" xfId="1" applyNumberFormat="1" applyFill="1" applyProtection="1">
      <protection locked="0"/>
    </xf>
    <xf numFmtId="0" fontId="7" fillId="0" borderId="22" xfId="1" quotePrefix="1" applyBorder="1" applyAlignment="1" applyProtection="1">
      <alignment horizontal="left"/>
      <protection locked="0"/>
    </xf>
    <xf numFmtId="37" fontId="7" fillId="2" borderId="2" xfId="1" applyNumberFormat="1" applyFill="1" applyBorder="1" applyProtection="1">
      <protection locked="0"/>
    </xf>
    <xf numFmtId="0" fontId="23" fillId="0" borderId="24" xfId="1" applyFont="1" applyBorder="1" applyAlignment="1" applyProtection="1">
      <alignment horizontal="centerContinuous"/>
      <protection locked="0"/>
    </xf>
    <xf numFmtId="0" fontId="7" fillId="0" borderId="29" xfId="1" applyBorder="1" applyAlignment="1" applyProtection="1">
      <alignment horizontal="left"/>
      <protection locked="0"/>
    </xf>
    <xf numFmtId="0" fontId="18" fillId="0" borderId="32" xfId="1" quotePrefix="1" applyFont="1" applyBorder="1" applyAlignment="1" applyProtection="1">
      <alignment horizontal="left"/>
      <protection locked="0"/>
    </xf>
    <xf numFmtId="170" fontId="27" fillId="0" borderId="24" xfId="3" applyNumberFormat="1" applyFont="1" applyBorder="1" applyAlignment="1" applyProtection="1">
      <alignment horizontal="center"/>
      <protection locked="0"/>
    </xf>
    <xf numFmtId="0" fontId="19" fillId="0" borderId="24" xfId="1" applyFont="1" applyBorder="1" applyAlignment="1" applyProtection="1">
      <alignment horizontal="left"/>
      <protection locked="0"/>
    </xf>
    <xf numFmtId="0" fontId="7" fillId="0" borderId="19" xfId="1" applyBorder="1" applyAlignment="1" applyProtection="1">
      <alignment horizontal="center"/>
      <protection locked="0"/>
    </xf>
    <xf numFmtId="0" fontId="7" fillId="0" borderId="20" xfId="1" applyBorder="1" applyAlignment="1" applyProtection="1">
      <alignment horizontal="center"/>
      <protection locked="0"/>
    </xf>
    <xf numFmtId="0" fontId="7" fillId="0" borderId="29" xfId="1" quotePrefix="1" applyBorder="1" applyAlignment="1" applyProtection="1">
      <alignment horizontal="left"/>
      <protection locked="0"/>
    </xf>
    <xf numFmtId="0" fontId="16" fillId="0" borderId="18" xfId="1" quotePrefix="1" applyFont="1" applyBorder="1" applyAlignment="1" applyProtection="1">
      <alignment horizontal="left"/>
      <protection locked="0"/>
    </xf>
    <xf numFmtId="42" fontId="7" fillId="0" borderId="19" xfId="1" applyNumberFormat="1" applyBorder="1" applyAlignment="1" applyProtection="1">
      <alignment horizontal="center"/>
      <protection locked="0"/>
    </xf>
    <xf numFmtId="169" fontId="7" fillId="0" borderId="20" xfId="4" applyNumberFormat="1" applyFont="1" applyFill="1" applyBorder="1" applyAlignment="1" applyProtection="1">
      <alignment horizontal="center"/>
      <protection locked="0"/>
    </xf>
    <xf numFmtId="0" fontId="7" fillId="0" borderId="34" xfId="1" quotePrefix="1" applyBorder="1" applyAlignment="1" applyProtection="1">
      <alignment horizontal="left"/>
      <protection locked="0"/>
    </xf>
    <xf numFmtId="0" fontId="18" fillId="0" borderId="19" xfId="1" applyFont="1" applyBorder="1" applyAlignment="1" applyProtection="1">
      <alignment horizontal="centerContinuous"/>
      <protection locked="0"/>
    </xf>
    <xf numFmtId="0" fontId="40" fillId="0" borderId="22" xfId="1" quotePrefix="1" applyFont="1" applyBorder="1" applyAlignment="1" applyProtection="1">
      <alignment horizontal="left"/>
      <protection locked="0"/>
    </xf>
    <xf numFmtId="0" fontId="40" fillId="0" borderId="0" xfId="1" quotePrefix="1" applyFont="1" applyAlignment="1" applyProtection="1">
      <alignment horizontal="left"/>
      <protection locked="0"/>
    </xf>
    <xf numFmtId="0" fontId="40" fillId="0" borderId="0" xfId="1" applyFont="1" applyAlignment="1" applyProtection="1">
      <alignment wrapText="1"/>
      <protection locked="0"/>
    </xf>
    <xf numFmtId="0" fontId="7" fillId="0" borderId="0" xfId="1" applyAlignment="1" applyProtection="1">
      <alignment horizontal="centerContinuous"/>
      <protection locked="0"/>
    </xf>
    <xf numFmtId="167" fontId="7" fillId="0" borderId="0" xfId="2" applyNumberFormat="1" applyFont="1" applyBorder="1" applyAlignment="1" applyProtection="1">
      <alignment horizontal="centerContinuous"/>
      <protection locked="0"/>
    </xf>
    <xf numFmtId="0" fontId="7" fillId="0" borderId="22" xfId="1" quotePrefix="1" applyBorder="1" applyProtection="1">
      <protection locked="0"/>
    </xf>
    <xf numFmtId="0" fontId="7" fillId="0" borderId="0" xfId="1" applyAlignment="1">
      <alignment horizontal="center" vertical="center"/>
    </xf>
    <xf numFmtId="169" fontId="7" fillId="2" borderId="0" xfId="1" applyNumberFormat="1" applyFill="1"/>
    <xf numFmtId="37" fontId="7" fillId="2" borderId="0" xfId="1" applyNumberFormat="1" applyFill="1"/>
    <xf numFmtId="37" fontId="7" fillId="2" borderId="2" xfId="1" applyNumberFormat="1" applyFill="1" applyBorder="1"/>
    <xf numFmtId="42" fontId="7" fillId="2" borderId="0" xfId="1" applyNumberFormat="1" applyFill="1"/>
    <xf numFmtId="42" fontId="7" fillId="3" borderId="0" xfId="1" applyNumberFormat="1" applyFill="1"/>
    <xf numFmtId="169" fontId="7" fillId="3" borderId="0" xfId="1" applyNumberFormat="1" applyFill="1"/>
    <xf numFmtId="169" fontId="7" fillId="0" borderId="0" xfId="3" applyNumberFormat="1" applyFont="1" applyBorder="1" applyProtection="1"/>
    <xf numFmtId="167" fontId="7" fillId="2" borderId="21" xfId="1" applyNumberFormat="1" applyFill="1" applyBorder="1"/>
    <xf numFmtId="167" fontId="7" fillId="2" borderId="31" xfId="1" applyNumberFormat="1" applyFill="1" applyBorder="1"/>
    <xf numFmtId="42" fontId="7" fillId="7" borderId="0" xfId="1" applyNumberFormat="1" applyFill="1"/>
    <xf numFmtId="42" fontId="7" fillId="7" borderId="23" xfId="1" applyNumberFormat="1" applyFill="1" applyBorder="1"/>
    <xf numFmtId="42" fontId="7" fillId="7" borderId="2" xfId="1" applyNumberFormat="1" applyFill="1" applyBorder="1"/>
    <xf numFmtId="0" fontId="7" fillId="3" borderId="0" xfId="1" applyFill="1"/>
    <xf numFmtId="0" fontId="7" fillId="3" borderId="23" xfId="1" applyFill="1" applyBorder="1"/>
    <xf numFmtId="0" fontId="7" fillId="3" borderId="2" xfId="1" applyFill="1" applyBorder="1"/>
    <xf numFmtId="42" fontId="7" fillId="2" borderId="2" xfId="1" applyNumberFormat="1" applyFill="1" applyBorder="1"/>
    <xf numFmtId="42" fontId="7" fillId="0" borderId="16" xfId="1" applyNumberFormat="1" applyBorder="1"/>
    <xf numFmtId="42" fontId="7" fillId="0" borderId="15" xfId="1" applyNumberFormat="1" applyBorder="1"/>
    <xf numFmtId="169" fontId="7" fillId="0" borderId="15" xfId="4" applyNumberFormat="1" applyFont="1" applyFill="1" applyBorder="1" applyProtection="1"/>
    <xf numFmtId="169" fontId="16" fillId="8" borderId="30" xfId="4" applyNumberFormat="1" applyFont="1" applyFill="1" applyBorder="1" applyAlignment="1" applyProtection="1">
      <alignment horizontal="center"/>
    </xf>
    <xf numFmtId="0" fontId="7" fillId="0" borderId="0" xfId="1"/>
    <xf numFmtId="0" fontId="20" fillId="0" borderId="0" xfId="1" applyFont="1"/>
    <xf numFmtId="10" fontId="16" fillId="0" borderId="2" xfId="1" applyNumberFormat="1" applyFont="1" applyBorder="1" applyAlignment="1">
      <alignment horizontal="center" vertical="center"/>
    </xf>
    <xf numFmtId="0" fontId="8" fillId="0" borderId="0" xfId="1" applyFont="1" applyProtection="1">
      <protection locked="0"/>
    </xf>
    <xf numFmtId="0" fontId="15" fillId="0" borderId="0" xfId="1" applyFont="1" applyProtection="1">
      <protection locked="0"/>
    </xf>
    <xf numFmtId="0" fontId="14" fillId="0" borderId="0" xfId="1" applyFont="1" applyProtection="1">
      <protection locked="0"/>
    </xf>
    <xf numFmtId="0" fontId="15" fillId="0" borderId="14" xfId="1" applyFont="1" applyBorder="1" applyProtection="1">
      <protection locked="0"/>
    </xf>
    <xf numFmtId="0" fontId="8" fillId="0" borderId="13" xfId="1" applyFont="1" applyBorder="1" applyProtection="1">
      <protection locked="0"/>
    </xf>
    <xf numFmtId="0" fontId="8" fillId="0" borderId="12" xfId="1" applyFont="1" applyBorder="1" applyProtection="1">
      <protection locked="0"/>
    </xf>
    <xf numFmtId="0" fontId="8" fillId="0" borderId="11" xfId="1" applyFont="1" applyBorder="1" applyProtection="1">
      <protection locked="0"/>
    </xf>
    <xf numFmtId="0" fontId="14" fillId="0" borderId="0" xfId="1" applyFont="1" applyAlignment="1" applyProtection="1">
      <alignment horizontal="center"/>
      <protection locked="0"/>
    </xf>
    <xf numFmtId="0" fontId="8" fillId="0" borderId="10" xfId="1" applyFont="1" applyBorder="1" applyProtection="1">
      <protection locked="0"/>
    </xf>
    <xf numFmtId="0" fontId="14" fillId="0" borderId="11" xfId="1" applyFont="1" applyBorder="1" applyProtection="1">
      <protection locked="0"/>
    </xf>
    <xf numFmtId="0" fontId="8" fillId="0" borderId="50" xfId="1" applyFont="1" applyBorder="1" applyProtection="1">
      <protection locked="0"/>
    </xf>
    <xf numFmtId="0" fontId="9" fillId="0" borderId="1" xfId="1" applyFont="1" applyBorder="1" applyAlignment="1" applyProtection="1">
      <alignment horizontal="center"/>
      <protection locked="0"/>
    </xf>
    <xf numFmtId="9" fontId="8" fillId="0" borderId="0" xfId="1" applyNumberFormat="1" applyFont="1" applyAlignment="1" applyProtection="1">
      <alignment horizontal="center"/>
      <protection locked="0"/>
    </xf>
    <xf numFmtId="0" fontId="42" fillId="7" borderId="11" xfId="0" applyFont="1" applyFill="1" applyBorder="1" applyProtection="1">
      <protection locked="0"/>
    </xf>
    <xf numFmtId="0" fontId="8" fillId="7" borderId="1" xfId="1" applyFont="1" applyFill="1" applyBorder="1" applyAlignment="1" applyProtection="1">
      <alignment horizontal="centerContinuous"/>
      <protection locked="0"/>
    </xf>
    <xf numFmtId="0" fontId="8" fillId="7" borderId="1" xfId="1" applyFont="1" applyFill="1" applyBorder="1" applyAlignment="1" applyProtection="1">
      <alignment horizontal="center"/>
      <protection locked="0"/>
    </xf>
    <xf numFmtId="42" fontId="8" fillId="0" borderId="0" xfId="1" quotePrefix="1" applyNumberFormat="1" applyFont="1" applyAlignment="1" applyProtection="1">
      <alignment horizontal="center"/>
      <protection locked="0"/>
    </xf>
    <xf numFmtId="42" fontId="8" fillId="7" borderId="1" xfId="1" quotePrefix="1" applyNumberFormat="1" applyFont="1" applyFill="1" applyBorder="1" applyAlignment="1" applyProtection="1">
      <alignment horizontal="center"/>
      <protection locked="0"/>
    </xf>
    <xf numFmtId="42" fontId="8" fillId="7" borderId="1" xfId="1" applyNumberFormat="1" applyFont="1" applyFill="1" applyBorder="1" applyProtection="1">
      <protection locked="0"/>
    </xf>
    <xf numFmtId="0" fontId="8" fillId="7" borderId="1" xfId="1" applyFont="1" applyFill="1" applyBorder="1" applyProtection="1">
      <protection locked="0"/>
    </xf>
    <xf numFmtId="0" fontId="8" fillId="7" borderId="11" xfId="1" applyFont="1" applyFill="1" applyBorder="1" applyProtection="1">
      <protection locked="0"/>
    </xf>
    <xf numFmtId="0" fontId="10" fillId="0" borderId="11" xfId="1" applyFont="1" applyBorder="1" applyProtection="1">
      <protection locked="0"/>
    </xf>
    <xf numFmtId="0" fontId="10" fillId="0" borderId="48" xfId="1" applyFont="1" applyBorder="1" applyAlignment="1" applyProtection="1">
      <alignment horizontal="right"/>
      <protection locked="0"/>
    </xf>
    <xf numFmtId="42" fontId="10" fillId="0" borderId="5" xfId="1" applyNumberFormat="1" applyFont="1" applyBorder="1" applyAlignment="1" applyProtection="1">
      <alignment horizontal="right"/>
      <protection locked="0"/>
    </xf>
    <xf numFmtId="0" fontId="8" fillId="0" borderId="17" xfId="1" quotePrefix="1" applyFont="1" applyBorder="1" applyProtection="1">
      <protection locked="0"/>
    </xf>
    <xf numFmtId="1" fontId="10" fillId="0" borderId="0" xfId="1" quotePrefix="1" applyNumberFormat="1" applyFont="1" applyAlignment="1" applyProtection="1">
      <alignment horizontal="center"/>
      <protection locked="0"/>
    </xf>
    <xf numFmtId="42" fontId="10" fillId="0" borderId="0" xfId="1" applyNumberFormat="1" applyFont="1" applyProtection="1">
      <protection locked="0"/>
    </xf>
    <xf numFmtId="42" fontId="8" fillId="0" borderId="0" xfId="1" applyNumberFormat="1" applyFont="1" applyProtection="1">
      <protection locked="0"/>
    </xf>
    <xf numFmtId="0" fontId="8" fillId="0" borderId="9" xfId="1" applyFont="1" applyBorder="1" applyProtection="1">
      <protection locked="0"/>
    </xf>
    <xf numFmtId="0" fontId="8" fillId="0" borderId="6" xfId="1" applyFont="1" applyBorder="1" applyProtection="1">
      <protection locked="0"/>
    </xf>
    <xf numFmtId="0" fontId="7" fillId="0" borderId="6" xfId="1" applyBorder="1" applyProtection="1">
      <protection locked="0"/>
    </xf>
    <xf numFmtId="0" fontId="8" fillId="0" borderId="4" xfId="1" applyFont="1" applyBorder="1" applyProtection="1">
      <protection locked="0"/>
    </xf>
    <xf numFmtId="0" fontId="9" fillId="0" borderId="0" xfId="1" applyFont="1" applyProtection="1">
      <protection locked="0"/>
    </xf>
    <xf numFmtId="0" fontId="14" fillId="0" borderId="0" xfId="1" applyFont="1" applyAlignment="1" applyProtection="1">
      <alignment horizontal="centerContinuous"/>
      <protection locked="0"/>
    </xf>
    <xf numFmtId="0" fontId="8" fillId="0" borderId="0" xfId="1" applyFont="1" applyAlignment="1" applyProtection="1">
      <alignment horizontal="centerContinuous"/>
      <protection locked="0"/>
    </xf>
    <xf numFmtId="10" fontId="8" fillId="0" borderId="11" xfId="3" applyNumberFormat="1" applyFont="1" applyBorder="1" applyProtection="1">
      <protection locked="0"/>
    </xf>
    <xf numFmtId="168" fontId="8" fillId="7" borderId="10" xfId="3" applyNumberFormat="1" applyFont="1" applyFill="1" applyBorder="1" applyProtection="1">
      <protection locked="0"/>
    </xf>
    <xf numFmtId="166" fontId="8" fillId="0" borderId="0" xfId="2" applyNumberFormat="1" applyFont="1" applyBorder="1" applyProtection="1">
      <protection locked="0"/>
    </xf>
    <xf numFmtId="10" fontId="8" fillId="0" borderId="9" xfId="3" applyNumberFormat="1" applyFont="1" applyBorder="1" applyProtection="1">
      <protection locked="0"/>
    </xf>
    <xf numFmtId="168" fontId="8" fillId="7" borderId="4" xfId="3" applyNumberFormat="1" applyFont="1" applyFill="1" applyBorder="1" applyAlignment="1" applyProtection="1">
      <alignment horizontal="right"/>
      <protection locked="0"/>
    </xf>
    <xf numFmtId="167" fontId="8" fillId="0" borderId="0" xfId="2" applyNumberFormat="1" applyFont="1" applyProtection="1">
      <protection locked="0"/>
    </xf>
    <xf numFmtId="10" fontId="8" fillId="0" borderId="0" xfId="3" applyNumberFormat="1" applyFont="1" applyProtection="1">
      <protection locked="0"/>
    </xf>
    <xf numFmtId="0" fontId="8" fillId="0" borderId="0" xfId="1" applyFont="1" applyAlignment="1" applyProtection="1">
      <alignment horizontal="right"/>
      <protection locked="0"/>
    </xf>
    <xf numFmtId="0" fontId="13" fillId="0" borderId="0" xfId="1" applyFont="1" applyAlignment="1" applyProtection="1">
      <alignment horizontal="right"/>
      <protection locked="0"/>
    </xf>
    <xf numFmtId="6" fontId="12" fillId="0" borderId="0" xfId="1" applyNumberFormat="1" applyFont="1" applyProtection="1">
      <protection locked="0"/>
    </xf>
    <xf numFmtId="166" fontId="8" fillId="0" borderId="0" xfId="2" applyNumberFormat="1" applyFont="1" applyProtection="1">
      <protection locked="0"/>
    </xf>
    <xf numFmtId="0" fontId="8" fillId="0" borderId="0" xfId="1" applyFont="1" applyAlignment="1" applyProtection="1">
      <alignment horizontal="center"/>
      <protection locked="0"/>
    </xf>
    <xf numFmtId="0" fontId="8" fillId="0" borderId="2" xfId="1" applyFont="1" applyBorder="1" applyAlignment="1" applyProtection="1">
      <alignment horizontal="center"/>
      <protection locked="0"/>
    </xf>
    <xf numFmtId="0" fontId="11" fillId="0" borderId="0" xfId="1" applyFont="1" applyProtection="1">
      <protection locked="0"/>
    </xf>
    <xf numFmtId="0" fontId="8" fillId="9" borderId="0" xfId="1" applyFont="1" applyFill="1" applyProtection="1">
      <protection locked="0"/>
    </xf>
    <xf numFmtId="0" fontId="8" fillId="0" borderId="0" xfId="1" quotePrefix="1" applyFont="1" applyAlignment="1" applyProtection="1">
      <alignment horizontal="left"/>
      <protection locked="0"/>
    </xf>
    <xf numFmtId="166" fontId="8" fillId="0" borderId="0" xfId="2" applyNumberFormat="1" applyFont="1" applyFill="1" applyProtection="1">
      <protection locked="0"/>
    </xf>
    <xf numFmtId="0" fontId="8" fillId="0" borderId="0" xfId="1" applyFont="1" applyAlignment="1" applyProtection="1">
      <alignment horizontal="left"/>
      <protection locked="0"/>
    </xf>
    <xf numFmtId="0" fontId="10" fillId="0" borderId="0" xfId="1" applyFont="1" applyProtection="1">
      <protection locked="0"/>
    </xf>
    <xf numFmtId="167" fontId="8" fillId="0" borderId="0" xfId="2" applyNumberFormat="1" applyFont="1" applyFill="1" applyProtection="1">
      <protection locked="0"/>
    </xf>
    <xf numFmtId="167" fontId="8" fillId="9" borderId="0" xfId="2" applyNumberFormat="1" applyFont="1" applyFill="1" applyProtection="1">
      <protection locked="0"/>
    </xf>
    <xf numFmtId="0" fontId="8" fillId="0" borderId="0" xfId="1" quotePrefix="1" applyFont="1" applyAlignment="1" applyProtection="1">
      <alignment horizontal="left" indent="1"/>
      <protection locked="0"/>
    </xf>
    <xf numFmtId="0" fontId="10" fillId="0" borderId="0" xfId="1" quotePrefix="1" applyFont="1" applyAlignment="1" applyProtection="1">
      <alignment horizontal="left"/>
      <protection locked="0"/>
    </xf>
    <xf numFmtId="166" fontId="8" fillId="0" borderId="0" xfId="2" applyNumberFormat="1" applyFont="1" applyFill="1" applyBorder="1" applyProtection="1">
      <protection locked="0"/>
    </xf>
    <xf numFmtId="166" fontId="8" fillId="9" borderId="0" xfId="2" applyNumberFormat="1" applyFont="1" applyFill="1" applyBorder="1" applyProtection="1">
      <protection locked="0"/>
    </xf>
    <xf numFmtId="0" fontId="8" fillId="0" borderId="0" xfId="1" applyFont="1" applyAlignment="1" applyProtection="1">
      <alignment horizontal="left" indent="1"/>
      <protection locked="0"/>
    </xf>
    <xf numFmtId="166" fontId="8" fillId="7" borderId="0" xfId="2" applyNumberFormat="1" applyFont="1" applyFill="1" applyBorder="1" applyProtection="1">
      <protection locked="0"/>
    </xf>
    <xf numFmtId="0" fontId="10" fillId="0" borderId="0" xfId="1" applyFont="1" applyAlignment="1" applyProtection="1">
      <alignment horizontal="left"/>
      <protection locked="0"/>
    </xf>
    <xf numFmtId="167" fontId="8" fillId="0" borderId="0" xfId="1" applyNumberFormat="1" applyFont="1" applyProtection="1">
      <protection locked="0"/>
    </xf>
    <xf numFmtId="0" fontId="11" fillId="0" borderId="0" xfId="1" quotePrefix="1" applyFont="1" applyAlignment="1" applyProtection="1">
      <alignment horizontal="left"/>
      <protection locked="0"/>
    </xf>
    <xf numFmtId="167" fontId="43" fillId="7" borderId="0" xfId="2" applyNumberFormat="1" applyFont="1" applyFill="1" applyProtection="1">
      <protection locked="0"/>
    </xf>
    <xf numFmtId="167" fontId="43" fillId="7" borderId="0" xfId="2" applyNumberFormat="1" applyFont="1" applyFill="1" applyBorder="1" applyProtection="1">
      <protection locked="0"/>
    </xf>
    <xf numFmtId="167" fontId="8" fillId="0" borderId="0" xfId="2" applyNumberFormat="1" applyFont="1" applyFill="1" applyBorder="1" applyProtection="1">
      <protection locked="0"/>
    </xf>
    <xf numFmtId="167" fontId="8" fillId="9" borderId="0" xfId="2" applyNumberFormat="1" applyFont="1" applyFill="1" applyBorder="1" applyProtection="1">
      <protection locked="0"/>
    </xf>
    <xf numFmtId="37" fontId="8" fillId="0" borderId="0" xfId="2" applyNumberFormat="1" applyFont="1" applyFill="1" applyBorder="1" applyProtection="1">
      <protection locked="0"/>
    </xf>
    <xf numFmtId="37" fontId="8" fillId="9" borderId="0" xfId="2" applyNumberFormat="1" applyFont="1" applyFill="1" applyBorder="1" applyProtection="1">
      <protection locked="0"/>
    </xf>
    <xf numFmtId="167" fontId="8" fillId="4" borderId="0" xfId="2" applyNumberFormat="1" applyFont="1" applyFill="1" applyBorder="1" applyProtection="1">
      <protection locked="0"/>
    </xf>
    <xf numFmtId="167" fontId="8" fillId="7" borderId="0" xfId="2" applyNumberFormat="1" applyFont="1" applyFill="1" applyBorder="1" applyProtection="1">
      <protection locked="0"/>
    </xf>
    <xf numFmtId="0" fontId="8" fillId="4" borderId="0" xfId="1" applyFont="1" applyFill="1" applyProtection="1">
      <protection locked="0"/>
    </xf>
    <xf numFmtId="0" fontId="9" fillId="4" borderId="0" xfId="1" applyFont="1" applyFill="1" applyProtection="1">
      <protection locked="0"/>
    </xf>
    <xf numFmtId="0" fontId="9" fillId="9" borderId="0" xfId="1" applyFont="1" applyFill="1" applyProtection="1">
      <protection locked="0"/>
    </xf>
    <xf numFmtId="167" fontId="42" fillId="7" borderId="0" xfId="2" applyNumberFormat="1" applyFont="1" applyFill="1" applyBorder="1" applyProtection="1">
      <protection locked="0"/>
    </xf>
    <xf numFmtId="42" fontId="8" fillId="7" borderId="1" xfId="1" applyNumberFormat="1" applyFont="1" applyFill="1" applyBorder="1"/>
    <xf numFmtId="0" fontId="8" fillId="7" borderId="1" xfId="1" applyFont="1" applyFill="1" applyBorder="1" applyAlignment="1">
      <alignment horizontal="center"/>
    </xf>
    <xf numFmtId="1" fontId="10" fillId="7" borderId="1" xfId="1" quotePrefix="1" applyNumberFormat="1" applyFont="1" applyFill="1" applyBorder="1" applyAlignment="1">
      <alignment horizontal="center"/>
    </xf>
    <xf numFmtId="1" fontId="10" fillId="7" borderId="1" xfId="1" applyNumberFormat="1" applyFont="1" applyFill="1" applyBorder="1" applyAlignment="1">
      <alignment horizontal="center"/>
    </xf>
    <xf numFmtId="9" fontId="8" fillId="0" borderId="1" xfId="3" applyFont="1" applyBorder="1" applyAlignment="1" applyProtection="1">
      <alignment horizontal="center"/>
    </xf>
    <xf numFmtId="9" fontId="8" fillId="0" borderId="1" xfId="1" applyNumberFormat="1" applyFont="1" applyBorder="1"/>
    <xf numFmtId="42" fontId="8" fillId="7" borderId="1" xfId="1" quotePrefix="1" applyNumberFormat="1" applyFont="1" applyFill="1" applyBorder="1" applyAlignment="1">
      <alignment horizontal="center"/>
    </xf>
    <xf numFmtId="42" fontId="8" fillId="0" borderId="49" xfId="1" applyNumberFormat="1" applyFont="1" applyBorder="1" applyAlignment="1">
      <alignment horizontal="center"/>
    </xf>
    <xf numFmtId="44" fontId="8" fillId="0" borderId="3" xfId="4" applyFont="1" applyBorder="1" applyProtection="1"/>
    <xf numFmtId="0" fontId="8" fillId="0" borderId="2" xfId="1" applyFont="1" applyBorder="1" applyAlignment="1">
      <alignment horizontal="center"/>
    </xf>
    <xf numFmtId="1" fontId="8" fillId="0" borderId="2" xfId="2" applyNumberFormat="1" applyFont="1" applyBorder="1" applyAlignment="1" applyProtection="1">
      <alignment horizontal="center"/>
    </xf>
    <xf numFmtId="1" fontId="10" fillId="9" borderId="2" xfId="2" applyNumberFormat="1" applyFont="1" applyFill="1" applyBorder="1" applyAlignment="1" applyProtection="1">
      <alignment horizontal="center"/>
    </xf>
    <xf numFmtId="0" fontId="10" fillId="9" borderId="2" xfId="1" applyFont="1" applyFill="1" applyBorder="1" applyAlignment="1">
      <alignment horizontal="center"/>
    </xf>
    <xf numFmtId="166" fontId="8" fillId="0" borderId="0" xfId="2" applyNumberFormat="1" applyFont="1" applyFill="1" applyProtection="1"/>
    <xf numFmtId="166" fontId="8" fillId="9" borderId="0" xfId="2" applyNumberFormat="1" applyFont="1" applyFill="1" applyProtection="1"/>
    <xf numFmtId="167" fontId="8" fillId="0" borderId="0" xfId="2" applyNumberFormat="1" applyFont="1" applyFill="1" applyProtection="1"/>
    <xf numFmtId="167" fontId="8" fillId="9" borderId="0" xfId="2" applyNumberFormat="1" applyFont="1" applyFill="1" applyProtection="1"/>
    <xf numFmtId="167" fontId="8" fillId="0" borderId="2" xfId="2" applyNumberFormat="1" applyFont="1" applyFill="1" applyBorder="1" applyProtection="1"/>
    <xf numFmtId="167" fontId="8" fillId="9" borderId="2" xfId="2" applyNumberFormat="1" applyFont="1" applyFill="1" applyBorder="1" applyProtection="1"/>
    <xf numFmtId="166" fontId="8" fillId="0" borderId="8" xfId="2" applyNumberFormat="1" applyFont="1" applyFill="1" applyBorder="1" applyProtection="1"/>
    <xf numFmtId="166" fontId="8" fillId="9" borderId="8" xfId="2" applyNumberFormat="1" applyFont="1" applyFill="1" applyBorder="1" applyProtection="1"/>
    <xf numFmtId="167" fontId="8" fillId="0" borderId="0" xfId="2" applyNumberFormat="1" applyFont="1" applyProtection="1"/>
    <xf numFmtId="167" fontId="8" fillId="0" borderId="0" xfId="2" applyNumberFormat="1" applyFont="1" applyFill="1" applyBorder="1" applyProtection="1"/>
    <xf numFmtId="167" fontId="8" fillId="9" borderId="0" xfId="2" applyNumberFormat="1" applyFont="1" applyFill="1" applyBorder="1" applyProtection="1"/>
    <xf numFmtId="166" fontId="8" fillId="0" borderId="7" xfId="2" applyNumberFormat="1" applyFont="1" applyFill="1" applyBorder="1" applyProtection="1"/>
    <xf numFmtId="166" fontId="8" fillId="9" borderId="7" xfId="2" applyNumberFormat="1" applyFont="1" applyFill="1" applyBorder="1" applyProtection="1"/>
    <xf numFmtId="166" fontId="8" fillId="4" borderId="7" xfId="2" applyNumberFormat="1" applyFont="1" applyFill="1" applyBorder="1" applyProtection="1"/>
    <xf numFmtId="166" fontId="8" fillId="0" borderId="0" xfId="1" applyNumberFormat="1" applyFont="1"/>
    <xf numFmtId="166" fontId="8" fillId="9" borderId="0" xfId="1" applyNumberFormat="1" applyFont="1" applyFill="1"/>
    <xf numFmtId="166" fontId="10" fillId="9" borderId="0" xfId="1" applyNumberFormat="1" applyFont="1" applyFill="1"/>
    <xf numFmtId="0" fontId="1" fillId="2" borderId="1" xfId="0" applyFont="1" applyFill="1" applyBorder="1" applyAlignment="1" applyProtection="1">
      <alignment wrapText="1"/>
      <protection locked="0"/>
    </xf>
    <xf numFmtId="0" fontId="1" fillId="7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4" fontId="0" fillId="0" borderId="1" xfId="0" applyNumberFormat="1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7" fillId="7" borderId="2" xfId="1" applyFill="1" applyBorder="1" applyProtection="1">
      <protection locked="0"/>
    </xf>
    <xf numFmtId="0" fontId="7" fillId="7" borderId="0" xfId="1" applyFill="1" applyProtection="1">
      <protection locked="0"/>
    </xf>
    <xf numFmtId="0" fontId="7" fillId="7" borderId="6" xfId="1" applyFill="1" applyBorder="1" applyProtection="1">
      <protection locked="0"/>
    </xf>
    <xf numFmtId="0" fontId="7" fillId="7" borderId="26" xfId="1" applyFill="1" applyBorder="1" applyProtection="1">
      <protection locked="0"/>
    </xf>
    <xf numFmtId="0" fontId="7" fillId="3" borderId="0" xfId="1" applyFill="1" applyAlignment="1" applyProtection="1">
      <alignment horizontal="center" wrapText="1"/>
      <protection locked="0"/>
    </xf>
    <xf numFmtId="0" fontId="7" fillId="3" borderId="2" xfId="1" applyFill="1" applyBorder="1" applyAlignment="1" applyProtection="1">
      <alignment horizontal="center" wrapText="1"/>
      <protection locked="0"/>
    </xf>
    <xf numFmtId="0" fontId="7" fillId="7" borderId="23" xfId="1" applyFill="1" applyBorder="1" applyProtection="1">
      <protection locked="0"/>
    </xf>
    <xf numFmtId="0" fontId="16" fillId="0" borderId="2" xfId="1" applyFont="1" applyBorder="1" applyAlignment="1" applyProtection="1">
      <alignment horizontal="center" vertical="center" wrapText="1"/>
      <protection locked="0"/>
    </xf>
    <xf numFmtId="0" fontId="16" fillId="0" borderId="30" xfId="1" applyFont="1" applyBorder="1" applyAlignment="1" applyProtection="1">
      <alignment horizontal="center" vertical="center" wrapText="1"/>
      <protection locked="0"/>
    </xf>
    <xf numFmtId="0" fontId="7" fillId="0" borderId="34" xfId="1" quotePrefix="1" applyBorder="1" applyAlignment="1" applyProtection="1">
      <alignment horizontal="right"/>
      <protection locked="0"/>
    </xf>
    <xf numFmtId="0" fontId="7" fillId="0" borderId="16" xfId="1" quotePrefix="1" applyBorder="1" applyAlignment="1" applyProtection="1">
      <alignment horizontal="right"/>
      <protection locked="0"/>
    </xf>
    <xf numFmtId="0" fontId="16" fillId="0" borderId="29" xfId="1" quotePrefix="1" applyFont="1" applyBorder="1" applyAlignment="1" applyProtection="1">
      <alignment horizontal="right"/>
      <protection locked="0"/>
    </xf>
    <xf numFmtId="0" fontId="16" fillId="0" borderId="2" xfId="1" quotePrefix="1" applyFont="1" applyBorder="1" applyAlignment="1" applyProtection="1">
      <alignment horizontal="right"/>
      <protection locked="0"/>
    </xf>
    <xf numFmtId="0" fontId="7" fillId="7" borderId="0" xfId="1" applyFill="1" applyAlignment="1" applyProtection="1">
      <alignment horizontal="center"/>
      <protection locked="0"/>
    </xf>
    <xf numFmtId="0" fontId="14" fillId="0" borderId="0" xfId="1" applyFont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</cellXfs>
  <cellStyles count="6">
    <cellStyle name="Comma 2" xfId="2" xr:uid="{5A65C120-2949-4396-A136-4B2A3262A668}"/>
    <cellStyle name="Currency 2" xfId="4" xr:uid="{0A1DE628-F173-44C2-A2FD-B143B9C53F97}"/>
    <cellStyle name="Hyperlink 2" xfId="5" xr:uid="{C7A4B95A-1F8A-4340-A16D-E490ED9413B2}"/>
    <cellStyle name="Normal" xfId="0" builtinId="0"/>
    <cellStyle name="Normal 2" xfId="1" xr:uid="{0046291E-B627-4F78-AAA0-06F91361B7C7}"/>
    <cellStyle name="Percent 2" xfId="3" xr:uid="{AE1603B0-6E03-4D47-91A1-1D4F41529093}"/>
  </cellStyles>
  <dxfs count="14">
    <dxf>
      <font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rgb="FFCC6600"/>
      </font>
      <fill>
        <patternFill>
          <bgColor rgb="FFFFE4C9"/>
        </patternFill>
      </fill>
    </dxf>
    <dxf>
      <font>
        <color rgb="FFCC6600"/>
      </font>
      <fill>
        <patternFill>
          <bgColor rgb="FFFFCB97"/>
        </patternFill>
      </fill>
    </dxf>
    <dxf>
      <font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rgb="FFCC6600"/>
      </font>
    </dxf>
    <dxf>
      <font>
        <color theme="4" tint="-0.499984740745262"/>
      </font>
      <fill>
        <patternFill>
          <bgColor theme="4" tint="0.79998168889431442"/>
        </patternFill>
      </fill>
    </dxf>
    <dxf>
      <font>
        <color rgb="FFCC6600"/>
      </font>
      <fill>
        <patternFill>
          <bgColor rgb="FFFFE0C1"/>
        </patternFill>
      </fill>
    </dxf>
    <dxf>
      <font>
        <b/>
        <i val="0"/>
        <color rgb="FFCC6600"/>
      </font>
    </dxf>
    <dxf>
      <font>
        <b/>
        <i val="0"/>
        <color rgb="FFCC6600"/>
      </font>
    </dxf>
    <dxf>
      <font>
        <b/>
        <i val="0"/>
        <color rgb="FFCC6600"/>
      </font>
    </dxf>
    <dxf>
      <font>
        <b/>
        <i val="0"/>
        <color rgb="FFCC6600"/>
      </font>
    </dxf>
    <dxf>
      <font>
        <b/>
        <i val="0"/>
        <color rgb="FFCC6600"/>
      </font>
    </dxf>
    <dxf>
      <font>
        <b/>
        <i val="0"/>
        <color rgb="FFCC6600"/>
      </font>
    </dxf>
    <dxf>
      <font>
        <b/>
        <i val="0"/>
        <color rgb="FFCC6600"/>
      </font>
    </dxf>
  </dxfs>
  <tableStyles count="0" defaultTableStyle="TableStyleMedium2" defaultPivotStyle="PivotStyleMedium9"/>
  <colors>
    <mruColors>
      <color rgb="FFCC6600"/>
      <color rgb="FFFFE4C9"/>
      <color rgb="FFFFD3A7"/>
      <color rgb="FFFFE0C1"/>
      <color rgb="FFFFCD9B"/>
      <color rgb="FFFFCB97"/>
      <color rgb="FFFFB9D0"/>
      <color rgb="FFD2B6CC"/>
      <color rgb="FFB98DB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>
  <person displayName="Joanna Joye" id="{8A313362-083F-4B63-AFD7-1D8A05737E7D}" userId="S::Joanna.Joye@phdc.phila.gov::d962fdfc-c74c-45a6-8080-7c9642261f75" providerId="AD"/>
</personList>
</file>

<file path=xl/theme/theme1.xml><?xml version="1.0" encoding="utf-8"?>
<a:theme xmlns:a="http://schemas.openxmlformats.org/drawingml/2006/main" name="Office 2013 - 2022 Theme">
  <a:themeElements>
    <a:clrScheme name="PHDC Development Financ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6FC145"/>
      </a:accent1>
      <a:accent2>
        <a:srgbClr val="06A0AB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89" dT="2025-06-25T20:32:19.47" personId="{8A313362-083F-4B63-AFD7-1D8A05737E7D}" id="{6D9252DC-47D9-444F-81CB-E17AF22B8AB0}">
    <text>Flag for potential update. PHFA is now $2,000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7" dT="2025-10-07T21:40:03.06" personId="{8A313362-083F-4B63-AFD7-1D8A05737E7D}" id="{63FCA646-C65E-4CBE-A49E-BDD6B8B0DEC1}">
    <text>Adjust the Unit Mix to suit the project and reflect the accessibility set asides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hfa.org/forms/multifamily_application_guidelines/application/2025-2026-mai-07.pdf" TargetMode="External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www.phfa.org/forms/multifamily_application_guidelines/application/2025-2026-mai-07.pdf" TargetMode="External"/><Relationship Id="rId1" Type="http://schemas.openxmlformats.org/officeDocument/2006/relationships/hyperlink" Target="https://www.phfa.org/forms/multifamily_application_guidelines/application/2025-2026-mai-07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6"/>
  <sheetViews>
    <sheetView tabSelected="1" topLeftCell="A31" zoomScale="85" zoomScaleNormal="85" workbookViewId="0">
      <selection activeCell="F66" sqref="F66"/>
    </sheetView>
  </sheetViews>
  <sheetFormatPr defaultRowHeight="14.5"/>
  <cols>
    <col min="1" max="1" width="3.81640625" style="157" customWidth="1"/>
    <col min="2" max="2" width="33.54296875" style="157" customWidth="1"/>
    <col min="3" max="3" width="23.1796875" style="157" customWidth="1"/>
    <col min="4" max="4" width="14.54296875" style="157" customWidth="1"/>
    <col min="5" max="5" width="5.1796875" style="157" customWidth="1"/>
    <col min="6" max="6" width="25.81640625" style="157" customWidth="1"/>
    <col min="7" max="7" width="23.453125" style="157" customWidth="1"/>
    <col min="8" max="8" width="11.81640625" style="157" customWidth="1"/>
    <col min="9" max="9" width="4.81640625" style="157" customWidth="1"/>
    <col min="10" max="10" width="25.7265625" style="157" customWidth="1"/>
    <col min="11" max="11" width="28.26953125" style="157" customWidth="1"/>
    <col min="12" max="12" width="8.7265625" style="157"/>
    <col min="13" max="13" width="48.26953125" style="157" bestFit="1" customWidth="1"/>
    <col min="14" max="16384" width="8.7265625" style="157"/>
  </cols>
  <sheetData>
    <row r="1" spans="1:11" ht="18.5">
      <c r="A1" s="156" t="s">
        <v>0</v>
      </c>
    </row>
    <row r="2" spans="1:11" s="160" customFormat="1">
      <c r="A2" s="158" t="s">
        <v>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1" s="156" customFormat="1" ht="18.5">
      <c r="A3" s="161" t="s">
        <v>2</v>
      </c>
      <c r="B3" s="162"/>
      <c r="C3" s="163"/>
      <c r="D3" s="163"/>
      <c r="E3" s="163"/>
      <c r="F3" s="163"/>
      <c r="G3" s="163"/>
      <c r="H3" s="163"/>
      <c r="I3" s="163"/>
      <c r="J3" s="163"/>
      <c r="K3" s="163"/>
    </row>
    <row r="4" spans="1:11" ht="15.65" customHeight="1">
      <c r="A4" s="164" t="s">
        <v>3</v>
      </c>
      <c r="B4" s="165"/>
    </row>
    <row r="5" spans="1:11" ht="15.65" customHeight="1">
      <c r="A5" s="164"/>
      <c r="B5" s="166" t="s">
        <v>4</v>
      </c>
    </row>
    <row r="6" spans="1:11" ht="3.65" customHeight="1" thickBot="1">
      <c r="A6" s="164"/>
      <c r="B6" s="167"/>
    </row>
    <row r="7" spans="1:11" ht="15.65" customHeight="1" thickTop="1" thickBot="1">
      <c r="A7" s="168"/>
      <c r="B7" s="169" t="s">
        <v>5</v>
      </c>
      <c r="C7" s="170"/>
    </row>
    <row r="8" spans="1:11" ht="4" customHeight="1" thickTop="1" thickBot="1">
      <c r="A8" s="164"/>
      <c r="B8" s="165"/>
    </row>
    <row r="9" spans="1:11" ht="16" customHeight="1" thickTop="1" thickBot="1">
      <c r="A9" s="164"/>
      <c r="B9" s="171" t="s">
        <v>6</v>
      </c>
    </row>
    <row r="10" spans="1:11" ht="3" customHeight="1" thickTop="1">
      <c r="A10" s="164"/>
      <c r="B10" s="165"/>
    </row>
    <row r="11" spans="1:11">
      <c r="A11" s="172" t="s">
        <v>7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</row>
    <row r="12" spans="1:11">
      <c r="B12" s="157" t="s">
        <v>8</v>
      </c>
      <c r="C12" s="174"/>
    </row>
    <row r="14" spans="1:11">
      <c r="A14" s="172" t="s">
        <v>9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</row>
    <row r="15" spans="1:11">
      <c r="B15" s="157" t="s">
        <v>10</v>
      </c>
      <c r="C15" s="174"/>
    </row>
    <row r="16" spans="1:11">
      <c r="B16" s="157" t="s">
        <v>11</v>
      </c>
      <c r="C16" s="174"/>
    </row>
    <row r="17" spans="1:11">
      <c r="B17" s="157" t="s">
        <v>12</v>
      </c>
      <c r="C17" s="174"/>
    </row>
    <row r="18" spans="1:11">
      <c r="B18" s="157" t="s">
        <v>13</v>
      </c>
      <c r="C18" s="174"/>
    </row>
    <row r="19" spans="1:11">
      <c r="B19" s="157" t="s">
        <v>14</v>
      </c>
      <c r="C19" s="174"/>
    </row>
    <row r="20" spans="1:11">
      <c r="B20" s="157" t="s">
        <v>15</v>
      </c>
      <c r="C20" s="157" t="s">
        <v>16</v>
      </c>
    </row>
    <row r="22" spans="1:11">
      <c r="A22" s="172" t="s">
        <v>17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</row>
    <row r="23" spans="1:11">
      <c r="A23" s="157">
        <v>1</v>
      </c>
      <c r="B23" s="157" t="s">
        <v>18</v>
      </c>
      <c r="C23" s="174"/>
    </row>
    <row r="24" spans="1:11">
      <c r="A24" s="157">
        <v>1</v>
      </c>
      <c r="B24" s="157" t="s">
        <v>19</v>
      </c>
      <c r="C24" s="174"/>
    </row>
    <row r="25" spans="1:11">
      <c r="A25" s="157">
        <v>1</v>
      </c>
      <c r="B25" s="157" t="s">
        <v>20</v>
      </c>
      <c r="C25" s="174"/>
    </row>
    <row r="26" spans="1:11">
      <c r="A26" s="157">
        <v>2</v>
      </c>
      <c r="B26" s="157" t="s">
        <v>18</v>
      </c>
      <c r="C26" s="174"/>
    </row>
    <row r="27" spans="1:11">
      <c r="A27" s="157">
        <v>2</v>
      </c>
      <c r="B27" s="157" t="s">
        <v>19</v>
      </c>
      <c r="C27" s="174"/>
    </row>
    <row r="28" spans="1:11">
      <c r="A28" s="157">
        <v>2</v>
      </c>
      <c r="B28" s="157" t="s">
        <v>20</v>
      </c>
      <c r="C28" s="174"/>
    </row>
    <row r="30" spans="1:11" ht="15" thickBot="1">
      <c r="A30" s="172" t="s">
        <v>21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</row>
    <row r="31" spans="1:11" ht="16.5" thickTop="1" thickBot="1">
      <c r="B31" s="157" t="s">
        <v>22</v>
      </c>
      <c r="C31" s="175"/>
    </row>
    <row r="32" spans="1:11" ht="15" thickTop="1">
      <c r="B32" s="157" t="s">
        <v>23</v>
      </c>
    </row>
    <row r="33" spans="1:11">
      <c r="B33" s="400"/>
      <c r="C33" s="401"/>
      <c r="D33" s="401"/>
      <c r="E33" s="401"/>
      <c r="F33" s="401"/>
      <c r="G33" s="401"/>
      <c r="H33" s="401"/>
      <c r="I33" s="401"/>
      <c r="J33" s="401"/>
      <c r="K33" s="402"/>
    </row>
    <row r="34" spans="1:11">
      <c r="B34" s="403"/>
      <c r="C34" s="404"/>
      <c r="D34" s="404"/>
      <c r="E34" s="404"/>
      <c r="F34" s="404"/>
      <c r="G34" s="404"/>
      <c r="H34" s="404"/>
      <c r="I34" s="404"/>
      <c r="J34" s="404"/>
      <c r="K34" s="405"/>
    </row>
    <row r="35" spans="1:11">
      <c r="B35" s="403"/>
      <c r="C35" s="404"/>
      <c r="D35" s="404"/>
      <c r="E35" s="404"/>
      <c r="F35" s="404"/>
      <c r="G35" s="404"/>
      <c r="H35" s="404"/>
      <c r="I35" s="404"/>
      <c r="J35" s="404"/>
      <c r="K35" s="405"/>
    </row>
    <row r="36" spans="1:11">
      <c r="B36" s="403"/>
      <c r="C36" s="404"/>
      <c r="D36" s="404"/>
      <c r="E36" s="404"/>
      <c r="F36" s="404"/>
      <c r="G36" s="404"/>
      <c r="H36" s="404"/>
      <c r="I36" s="404"/>
      <c r="J36" s="404"/>
      <c r="K36" s="405"/>
    </row>
    <row r="37" spans="1:11">
      <c r="B37" s="403"/>
      <c r="C37" s="404"/>
      <c r="D37" s="404"/>
      <c r="E37" s="404"/>
      <c r="F37" s="404"/>
      <c r="G37" s="404"/>
      <c r="H37" s="404"/>
      <c r="I37" s="404"/>
      <c r="J37" s="404"/>
      <c r="K37" s="405"/>
    </row>
    <row r="38" spans="1:11">
      <c r="B38" s="403"/>
      <c r="C38" s="404"/>
      <c r="D38" s="404"/>
      <c r="E38" s="404"/>
      <c r="F38" s="404"/>
      <c r="G38" s="404"/>
      <c r="H38" s="404"/>
      <c r="I38" s="404"/>
      <c r="J38" s="404"/>
      <c r="K38" s="405"/>
    </row>
    <row r="39" spans="1:11">
      <c r="B39" s="403"/>
      <c r="C39" s="404"/>
      <c r="D39" s="404"/>
      <c r="E39" s="404"/>
      <c r="F39" s="404"/>
      <c r="G39" s="404"/>
      <c r="H39" s="404"/>
      <c r="I39" s="404"/>
      <c r="J39" s="404"/>
      <c r="K39" s="405"/>
    </row>
    <row r="40" spans="1:11">
      <c r="B40" s="403"/>
      <c r="C40" s="404"/>
      <c r="D40" s="404"/>
      <c r="E40" s="404"/>
      <c r="F40" s="404"/>
      <c r="G40" s="404"/>
      <c r="H40" s="404"/>
      <c r="I40" s="404"/>
      <c r="J40" s="404"/>
      <c r="K40" s="405"/>
    </row>
    <row r="41" spans="1:11">
      <c r="B41" s="403"/>
      <c r="C41" s="404"/>
      <c r="D41" s="404"/>
      <c r="E41" s="404"/>
      <c r="F41" s="404"/>
      <c r="G41" s="404"/>
      <c r="H41" s="404"/>
      <c r="I41" s="404"/>
      <c r="J41" s="404"/>
      <c r="K41" s="405"/>
    </row>
    <row r="42" spans="1:11">
      <c r="B42" s="403"/>
      <c r="C42" s="404"/>
      <c r="D42" s="404"/>
      <c r="E42" s="404"/>
      <c r="F42" s="404"/>
      <c r="G42" s="404"/>
      <c r="H42" s="404"/>
      <c r="I42" s="404"/>
      <c r="J42" s="404"/>
      <c r="K42" s="405"/>
    </row>
    <row r="43" spans="1:11">
      <c r="B43" s="403"/>
      <c r="C43" s="404"/>
      <c r="D43" s="404"/>
      <c r="E43" s="404"/>
      <c r="F43" s="404"/>
      <c r="G43" s="404"/>
      <c r="H43" s="404"/>
      <c r="I43" s="404"/>
      <c r="J43" s="404"/>
      <c r="K43" s="405"/>
    </row>
    <row r="44" spans="1:11">
      <c r="B44" s="406"/>
      <c r="C44" s="407"/>
      <c r="D44" s="407"/>
      <c r="E44" s="407"/>
      <c r="F44" s="407"/>
      <c r="G44" s="407"/>
      <c r="H44" s="407"/>
      <c r="I44" s="407"/>
      <c r="J44" s="407"/>
      <c r="K44" s="408"/>
    </row>
    <row r="46" spans="1:11" s="156" customFormat="1" ht="18.5">
      <c r="A46" s="161" t="s">
        <v>24</v>
      </c>
      <c r="B46" s="162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>
      <c r="B47" s="177" t="s">
        <v>25</v>
      </c>
      <c r="C47" s="174"/>
    </row>
    <row r="48" spans="1:11">
      <c r="B48" s="177" t="s">
        <v>26</v>
      </c>
      <c r="C48" s="174"/>
    </row>
    <row r="49" spans="1:11">
      <c r="B49" s="178" t="s">
        <v>27</v>
      </c>
      <c r="C49" s="179" t="b">
        <v>0</v>
      </c>
    </row>
    <row r="50" spans="1:11">
      <c r="B50" s="178" t="s">
        <v>28</v>
      </c>
      <c r="C50" s="179" t="b">
        <v>0</v>
      </c>
    </row>
    <row r="51" spans="1:11">
      <c r="B51" s="178" t="s">
        <v>29</v>
      </c>
      <c r="C51" s="179" t="b">
        <v>0</v>
      </c>
    </row>
    <row r="52" spans="1:11">
      <c r="B52" s="177" t="s">
        <v>30</v>
      </c>
      <c r="C52" s="174">
        <v>0</v>
      </c>
      <c r="D52" t="str">
        <f>IF(AND(C52=C253,C52=C263),"Units Match","Units Do Not Match")</f>
        <v>Units Match</v>
      </c>
    </row>
    <row r="53" spans="1:11" ht="31" customHeight="1">
      <c r="B53" s="180" t="s">
        <v>31</v>
      </c>
      <c r="C53" s="181">
        <v>0</v>
      </c>
      <c r="D53" t="str">
        <f>IF(C53='c. Development Budget'!D6,"Funding Request Match","Funding Request Does Not Match")</f>
        <v>Funding Request Match</v>
      </c>
    </row>
    <row r="54" spans="1:11">
      <c r="B54" s="177" t="s">
        <v>32</v>
      </c>
      <c r="C54" s="174">
        <v>0</v>
      </c>
      <c r="D54" t="str">
        <f>IF(C54='c. Development Budget'!F182,"Total Development Costs Match","Total Development Costs Do NOT Match")</f>
        <v>Total Development Costs Match</v>
      </c>
    </row>
    <row r="55" spans="1:11">
      <c r="B55" s="177" t="s">
        <v>33</v>
      </c>
      <c r="C55" s="174">
        <v>0</v>
      </c>
      <c r="D55" t="str">
        <f>IF(C55='c. Development Budget'!F56,"Total Construction Costs Match","Total Construction Costs Do NOT Match")</f>
        <v>Total Construction Costs Match</v>
      </c>
    </row>
    <row r="56" spans="1:11">
      <c r="B56" s="182"/>
    </row>
    <row r="57" spans="1:11">
      <c r="A57" s="172" t="s">
        <v>34</v>
      </c>
      <c r="B57" s="173"/>
      <c r="C57" s="173"/>
      <c r="D57" s="173"/>
      <c r="E57" s="173"/>
      <c r="F57" s="173"/>
      <c r="G57" s="173"/>
      <c r="H57" s="173"/>
      <c r="I57" s="173"/>
      <c r="J57" s="173"/>
      <c r="K57" s="173"/>
    </row>
    <row r="58" spans="1:11" ht="15" thickBot="1">
      <c r="B58" s="177" t="s">
        <v>35</v>
      </c>
      <c r="C58" s="174"/>
    </row>
    <row r="59" spans="1:11" ht="15.5" thickTop="1" thickBot="1">
      <c r="B59" s="177" t="s">
        <v>36</v>
      </c>
      <c r="C59" s="209" t="e">
        <f>C54/C58</f>
        <v>#DIV/0!</v>
      </c>
    </row>
    <row r="60" spans="1:11" ht="15.5" thickTop="1" thickBot="1">
      <c r="B60" s="177" t="s">
        <v>37</v>
      </c>
      <c r="C60" s="209" t="e">
        <f>C55/C58</f>
        <v>#DIV/0!</v>
      </c>
    </row>
    <row r="61" spans="1:11" ht="15.5" thickTop="1" thickBot="1">
      <c r="B61" s="177" t="s">
        <v>38</v>
      </c>
      <c r="C61" s="183" t="e">
        <f>C53/C52</f>
        <v>#DIV/0!</v>
      </c>
    </row>
    <row r="62" spans="1:11" ht="15" thickTop="1"/>
    <row r="63" spans="1:11" ht="15" thickBot="1">
      <c r="A63" s="172" t="s">
        <v>39</v>
      </c>
      <c r="B63" s="173"/>
      <c r="C63" s="173"/>
      <c r="D63" s="173"/>
      <c r="E63" s="173"/>
      <c r="F63" s="173"/>
      <c r="G63" s="173"/>
      <c r="H63" s="173"/>
      <c r="I63" s="173"/>
      <c r="J63" s="173"/>
      <c r="K63" s="173"/>
    </row>
    <row r="64" spans="1:11" ht="15.5" thickTop="1" thickBot="1">
      <c r="B64" s="180" t="s">
        <v>40</v>
      </c>
      <c r="C64" s="184"/>
      <c r="D64" s="170"/>
    </row>
    <row r="65" spans="1:3" ht="6" customHeight="1" thickTop="1">
      <c r="B65" s="180"/>
    </row>
    <row r="66" spans="1:3" ht="29">
      <c r="B66" s="180" t="s">
        <v>42</v>
      </c>
      <c r="C66" s="174"/>
    </row>
    <row r="67" spans="1:3" ht="7" customHeight="1" thickBot="1">
      <c r="B67" s="180"/>
    </row>
    <row r="68" spans="1:3" ht="29.5" customHeight="1" thickTop="1" thickBot="1">
      <c r="B68" s="180" t="s">
        <v>43</v>
      </c>
      <c r="C68" s="185"/>
    </row>
    <row r="69" spans="1:3" ht="15" thickTop="1">
      <c r="C69" s="186"/>
    </row>
    <row r="71" spans="1:3">
      <c r="A71" s="187"/>
      <c r="B71" s="187" t="s">
        <v>44</v>
      </c>
    </row>
    <row r="72" spans="1:3">
      <c r="B72" s="188" t="s">
        <v>45</v>
      </c>
      <c r="C72" s="189" t="b">
        <v>0</v>
      </c>
    </row>
    <row r="73" spans="1:3">
      <c r="B73" s="188" t="s">
        <v>46</v>
      </c>
      <c r="C73" s="189" t="b">
        <v>0</v>
      </c>
    </row>
    <row r="74" spans="1:3">
      <c r="B74" s="188" t="s">
        <v>47</v>
      </c>
      <c r="C74" s="189" t="b">
        <v>0</v>
      </c>
    </row>
    <row r="75" spans="1:3">
      <c r="B75" s="188" t="s">
        <v>48</v>
      </c>
      <c r="C75" s="189" t="b">
        <v>0</v>
      </c>
    </row>
    <row r="76" spans="1:3">
      <c r="B76" s="188" t="s">
        <v>49</v>
      </c>
      <c r="C76" s="189" t="b">
        <v>0</v>
      </c>
    </row>
    <row r="77" spans="1:3">
      <c r="B77" s="188" t="s">
        <v>50</v>
      </c>
      <c r="C77" s="189" t="b">
        <v>0</v>
      </c>
    </row>
    <row r="78" spans="1:3">
      <c r="B78" s="188" t="s">
        <v>51</v>
      </c>
      <c r="C78" s="189" t="b">
        <v>0</v>
      </c>
    </row>
    <row r="79" spans="1:3">
      <c r="B79" s="188" t="s">
        <v>52</v>
      </c>
      <c r="C79" s="189" t="b">
        <v>0</v>
      </c>
    </row>
    <row r="80" spans="1:3">
      <c r="B80" s="188" t="s">
        <v>53</v>
      </c>
      <c r="C80" s="189" t="b">
        <v>0</v>
      </c>
    </row>
    <row r="81" spans="2:11">
      <c r="B81" s="188" t="s">
        <v>54</v>
      </c>
      <c r="C81" s="189" t="b">
        <v>0</v>
      </c>
    </row>
    <row r="82" spans="2:11">
      <c r="B82" s="188" t="s">
        <v>55</v>
      </c>
      <c r="C82" s="189" t="b">
        <v>0</v>
      </c>
    </row>
    <row r="83" spans="2:11">
      <c r="B83" s="188" t="s">
        <v>56</v>
      </c>
      <c r="C83" s="189" t="b">
        <v>0</v>
      </c>
    </row>
    <row r="84" spans="2:11">
      <c r="B84" s="188" t="s">
        <v>57</v>
      </c>
      <c r="C84" s="189" t="b">
        <v>0</v>
      </c>
    </row>
    <row r="85" spans="2:11">
      <c r="B85" s="188" t="s">
        <v>58</v>
      </c>
      <c r="C85" s="189" t="b">
        <v>0</v>
      </c>
    </row>
    <row r="86" spans="2:11">
      <c r="B86" s="188" t="s">
        <v>59</v>
      </c>
      <c r="C86" s="189" t="b">
        <v>0</v>
      </c>
    </row>
    <row r="87" spans="2:11">
      <c r="B87" s="188" t="s">
        <v>60</v>
      </c>
      <c r="C87" s="189" t="b">
        <v>0</v>
      </c>
    </row>
    <row r="88" spans="2:11">
      <c r="B88" s="188" t="s">
        <v>61</v>
      </c>
      <c r="C88" s="189" t="b">
        <v>0</v>
      </c>
    </row>
    <row r="89" spans="2:11">
      <c r="B89" s="188" t="s">
        <v>62</v>
      </c>
      <c r="C89" s="189" t="b">
        <v>0</v>
      </c>
    </row>
    <row r="90" spans="2:11">
      <c r="B90" s="188" t="s">
        <v>63</v>
      </c>
      <c r="C90" s="189" t="b">
        <v>0</v>
      </c>
    </row>
    <row r="91" spans="2:11">
      <c r="B91" s="188" t="s">
        <v>64</v>
      </c>
      <c r="C91" s="189" t="b">
        <v>0</v>
      </c>
    </row>
    <row r="94" spans="2:11">
      <c r="B94" s="187" t="s">
        <v>65</v>
      </c>
      <c r="C94" s="187"/>
      <c r="D94" s="187"/>
      <c r="E94" s="187"/>
    </row>
    <row r="95" spans="2:11">
      <c r="B95" s="400"/>
      <c r="C95" s="401"/>
      <c r="D95" s="401"/>
      <c r="E95" s="401"/>
      <c r="F95" s="401"/>
      <c r="G95" s="401"/>
      <c r="H95" s="401"/>
      <c r="I95" s="401"/>
      <c r="J95" s="401"/>
      <c r="K95" s="402"/>
    </row>
    <row r="96" spans="2:11">
      <c r="B96" s="403"/>
      <c r="C96" s="404"/>
      <c r="D96" s="404"/>
      <c r="E96" s="404"/>
      <c r="F96" s="404"/>
      <c r="G96" s="404"/>
      <c r="H96" s="404"/>
      <c r="I96" s="404"/>
      <c r="J96" s="404"/>
      <c r="K96" s="405"/>
    </row>
    <row r="97" spans="2:11">
      <c r="B97" s="403"/>
      <c r="C97" s="404"/>
      <c r="D97" s="404"/>
      <c r="E97" s="404"/>
      <c r="F97" s="404"/>
      <c r="G97" s="404"/>
      <c r="H97" s="404"/>
      <c r="I97" s="404"/>
      <c r="J97" s="404"/>
      <c r="K97" s="405"/>
    </row>
    <row r="98" spans="2:11">
      <c r="B98" s="403"/>
      <c r="C98" s="404"/>
      <c r="D98" s="404"/>
      <c r="E98" s="404"/>
      <c r="F98" s="404"/>
      <c r="G98" s="404"/>
      <c r="H98" s="404"/>
      <c r="I98" s="404"/>
      <c r="J98" s="404"/>
      <c r="K98" s="405"/>
    </row>
    <row r="99" spans="2:11">
      <c r="B99" s="403"/>
      <c r="C99" s="404"/>
      <c r="D99" s="404"/>
      <c r="E99" s="404"/>
      <c r="F99" s="404"/>
      <c r="G99" s="404"/>
      <c r="H99" s="404"/>
      <c r="I99" s="404"/>
      <c r="J99" s="404"/>
      <c r="K99" s="405"/>
    </row>
    <row r="100" spans="2:11">
      <c r="B100" s="403"/>
      <c r="C100" s="404"/>
      <c r="D100" s="404"/>
      <c r="E100" s="404"/>
      <c r="F100" s="404"/>
      <c r="G100" s="404"/>
      <c r="H100" s="404"/>
      <c r="I100" s="404"/>
      <c r="J100" s="404"/>
      <c r="K100" s="405"/>
    </row>
    <row r="101" spans="2:11">
      <c r="B101" s="403"/>
      <c r="C101" s="404"/>
      <c r="D101" s="404"/>
      <c r="E101" s="404"/>
      <c r="F101" s="404"/>
      <c r="G101" s="404"/>
      <c r="H101" s="404"/>
      <c r="I101" s="404"/>
      <c r="J101" s="404"/>
      <c r="K101" s="405"/>
    </row>
    <row r="102" spans="2:11">
      <c r="B102" s="403"/>
      <c r="C102" s="404"/>
      <c r="D102" s="404"/>
      <c r="E102" s="404"/>
      <c r="F102" s="404"/>
      <c r="G102" s="404"/>
      <c r="H102" s="404"/>
      <c r="I102" s="404"/>
      <c r="J102" s="404"/>
      <c r="K102" s="405"/>
    </row>
    <row r="103" spans="2:11">
      <c r="B103" s="403"/>
      <c r="C103" s="404"/>
      <c r="D103" s="404"/>
      <c r="E103" s="404"/>
      <c r="F103" s="404"/>
      <c r="G103" s="404"/>
      <c r="H103" s="404"/>
      <c r="I103" s="404"/>
      <c r="J103" s="404"/>
      <c r="K103" s="405"/>
    </row>
    <row r="104" spans="2:11">
      <c r="B104" s="403"/>
      <c r="C104" s="404"/>
      <c r="D104" s="404"/>
      <c r="E104" s="404"/>
      <c r="F104" s="404"/>
      <c r="G104" s="404"/>
      <c r="H104" s="404"/>
      <c r="I104" s="404"/>
      <c r="J104" s="404"/>
      <c r="K104" s="405"/>
    </row>
    <row r="105" spans="2:11">
      <c r="B105" s="403"/>
      <c r="C105" s="404"/>
      <c r="D105" s="404"/>
      <c r="E105" s="404"/>
      <c r="F105" s="404"/>
      <c r="G105" s="404"/>
      <c r="H105" s="404"/>
      <c r="I105" s="404"/>
      <c r="J105" s="404"/>
      <c r="K105" s="405"/>
    </row>
    <row r="106" spans="2:11">
      <c r="B106" s="406"/>
      <c r="C106" s="407"/>
      <c r="D106" s="407"/>
      <c r="E106" s="407"/>
      <c r="F106" s="407"/>
      <c r="G106" s="407"/>
      <c r="H106" s="407"/>
      <c r="I106" s="407"/>
      <c r="J106" s="407"/>
      <c r="K106" s="408"/>
    </row>
    <row r="107" spans="2:11" ht="15" thickBot="1">
      <c r="B107" s="176"/>
      <c r="C107" s="190"/>
      <c r="D107" s="176"/>
      <c r="E107" s="176"/>
      <c r="F107" s="176"/>
      <c r="G107" s="176"/>
      <c r="H107" s="176"/>
      <c r="I107" s="176"/>
      <c r="J107" s="176"/>
      <c r="K107" s="176"/>
    </row>
    <row r="108" spans="2:11" ht="15.5" thickTop="1" thickBot="1">
      <c r="B108" s="177" t="s">
        <v>66</v>
      </c>
      <c r="C108" s="185"/>
      <c r="D108" s="191"/>
      <c r="E108" s="176"/>
      <c r="F108" s="176"/>
      <c r="G108" s="176"/>
      <c r="H108" s="176"/>
      <c r="I108" s="176"/>
      <c r="J108" s="176"/>
      <c r="K108" s="176"/>
    </row>
    <row r="109" spans="2:11" ht="15" thickTop="1">
      <c r="B109" s="177"/>
      <c r="C109" s="186"/>
      <c r="D109" s="176"/>
      <c r="E109" s="176"/>
      <c r="F109" s="176"/>
      <c r="G109" s="176"/>
      <c r="H109" s="176"/>
      <c r="I109" s="176"/>
      <c r="J109" s="176"/>
      <c r="K109" s="176"/>
    </row>
    <row r="110" spans="2:11">
      <c r="B110" s="177" t="s">
        <v>67</v>
      </c>
      <c r="C110" s="192"/>
      <c r="D110" s="176"/>
      <c r="E110" s="176"/>
      <c r="F110" s="176"/>
      <c r="G110" s="176"/>
      <c r="H110" s="176"/>
      <c r="I110" s="176"/>
      <c r="J110" s="176"/>
      <c r="K110" s="176"/>
    </row>
    <row r="111" spans="2:11">
      <c r="B111" s="400"/>
      <c r="C111" s="401"/>
      <c r="D111" s="401"/>
      <c r="E111" s="401"/>
      <c r="F111" s="401"/>
      <c r="G111" s="401"/>
      <c r="H111" s="401"/>
      <c r="I111" s="401"/>
      <c r="J111" s="401"/>
      <c r="K111" s="402"/>
    </row>
    <row r="112" spans="2:11">
      <c r="B112" s="403"/>
      <c r="C112" s="404"/>
      <c r="D112" s="404"/>
      <c r="E112" s="404"/>
      <c r="F112" s="404"/>
      <c r="G112" s="404"/>
      <c r="H112" s="404"/>
      <c r="I112" s="404"/>
      <c r="J112" s="404"/>
      <c r="K112" s="405"/>
    </row>
    <row r="113" spans="2:11">
      <c r="B113" s="403"/>
      <c r="C113" s="404"/>
      <c r="D113" s="404"/>
      <c r="E113" s="404"/>
      <c r="F113" s="404"/>
      <c r="G113" s="404"/>
      <c r="H113" s="404"/>
      <c r="I113" s="404"/>
      <c r="J113" s="404"/>
      <c r="K113" s="405"/>
    </row>
    <row r="114" spans="2:11">
      <c r="B114" s="403"/>
      <c r="C114" s="404"/>
      <c r="D114" s="404"/>
      <c r="E114" s="404"/>
      <c r="F114" s="404"/>
      <c r="G114" s="404"/>
      <c r="H114" s="404"/>
      <c r="I114" s="404"/>
      <c r="J114" s="404"/>
      <c r="K114" s="405"/>
    </row>
    <row r="115" spans="2:11">
      <c r="B115" s="403"/>
      <c r="C115" s="404"/>
      <c r="D115" s="404"/>
      <c r="E115" s="404"/>
      <c r="F115" s="404"/>
      <c r="G115" s="404"/>
      <c r="H115" s="404"/>
      <c r="I115" s="404"/>
      <c r="J115" s="404"/>
      <c r="K115" s="405"/>
    </row>
    <row r="116" spans="2:11">
      <c r="B116" s="403"/>
      <c r="C116" s="404"/>
      <c r="D116" s="404"/>
      <c r="E116" s="404"/>
      <c r="F116" s="404"/>
      <c r="G116" s="404"/>
      <c r="H116" s="404"/>
      <c r="I116" s="404"/>
      <c r="J116" s="404"/>
      <c r="K116" s="405"/>
    </row>
    <row r="117" spans="2:11">
      <c r="B117" s="403"/>
      <c r="C117" s="404"/>
      <c r="D117" s="404"/>
      <c r="E117" s="404"/>
      <c r="F117" s="404"/>
      <c r="G117" s="404"/>
      <c r="H117" s="404"/>
      <c r="I117" s="404"/>
      <c r="J117" s="404"/>
      <c r="K117" s="405"/>
    </row>
    <row r="118" spans="2:11">
      <c r="B118" s="403"/>
      <c r="C118" s="404"/>
      <c r="D118" s="404"/>
      <c r="E118" s="404"/>
      <c r="F118" s="404"/>
      <c r="G118" s="404"/>
      <c r="H118" s="404"/>
      <c r="I118" s="404"/>
      <c r="J118" s="404"/>
      <c r="K118" s="405"/>
    </row>
    <row r="119" spans="2:11">
      <c r="B119" s="403"/>
      <c r="C119" s="404"/>
      <c r="D119" s="404"/>
      <c r="E119" s="404"/>
      <c r="F119" s="404"/>
      <c r="G119" s="404"/>
      <c r="H119" s="404"/>
      <c r="I119" s="404"/>
      <c r="J119" s="404"/>
      <c r="K119" s="405"/>
    </row>
    <row r="120" spans="2:11">
      <c r="B120" s="403"/>
      <c r="C120" s="404"/>
      <c r="D120" s="404"/>
      <c r="E120" s="404"/>
      <c r="F120" s="404"/>
      <c r="G120" s="404"/>
      <c r="H120" s="404"/>
      <c r="I120" s="404"/>
      <c r="J120" s="404"/>
      <c r="K120" s="405"/>
    </row>
    <row r="121" spans="2:11">
      <c r="B121" s="403"/>
      <c r="C121" s="404"/>
      <c r="D121" s="404"/>
      <c r="E121" s="404"/>
      <c r="F121" s="404"/>
      <c r="G121" s="404"/>
      <c r="H121" s="404"/>
      <c r="I121" s="404"/>
      <c r="J121" s="404"/>
      <c r="K121" s="405"/>
    </row>
    <row r="122" spans="2:11">
      <c r="B122" s="406"/>
      <c r="C122" s="407"/>
      <c r="D122" s="407"/>
      <c r="E122" s="407"/>
      <c r="F122" s="407"/>
      <c r="G122" s="407"/>
      <c r="H122" s="407"/>
      <c r="I122" s="407"/>
      <c r="J122" s="407"/>
      <c r="K122" s="408"/>
    </row>
    <row r="123" spans="2:11" ht="15" thickBot="1">
      <c r="B123" s="177"/>
      <c r="D123" s="176"/>
      <c r="E123" s="176"/>
      <c r="F123" s="176"/>
      <c r="G123" s="176"/>
      <c r="H123" s="176"/>
      <c r="I123" s="176"/>
      <c r="J123" s="176"/>
      <c r="K123" s="176"/>
    </row>
    <row r="124" spans="2:11" ht="15.5" thickTop="1" thickBot="1">
      <c r="B124" s="187" t="s">
        <v>68</v>
      </c>
      <c r="C124" s="185"/>
      <c r="D124" s="176"/>
      <c r="E124" s="176"/>
      <c r="F124" s="176"/>
      <c r="G124" s="176"/>
      <c r="H124" s="176"/>
      <c r="I124" s="176"/>
      <c r="J124" s="176"/>
      <c r="K124" s="176"/>
    </row>
    <row r="125" spans="2:11" ht="4" customHeight="1" thickTop="1">
      <c r="B125" s="187"/>
      <c r="C125" s="186"/>
      <c r="D125" s="176"/>
      <c r="E125" s="176"/>
      <c r="F125" s="176"/>
      <c r="G125" s="176"/>
      <c r="H125" s="176"/>
      <c r="I125" s="176"/>
      <c r="J125" s="176"/>
      <c r="K125" s="176"/>
    </row>
    <row r="126" spans="2:11">
      <c r="B126" s="193" t="s">
        <v>69</v>
      </c>
      <c r="C126" s="174"/>
      <c r="D126" s="176"/>
      <c r="E126" s="176"/>
      <c r="F126" s="176"/>
      <c r="G126" s="176"/>
      <c r="H126" s="176"/>
      <c r="I126" s="176"/>
      <c r="J126" s="176"/>
      <c r="K126" s="176"/>
    </row>
    <row r="127" spans="2:11" ht="3.65" customHeight="1" thickBot="1">
      <c r="B127" s="187"/>
      <c r="D127" s="176"/>
      <c r="E127" s="176"/>
      <c r="F127" s="176"/>
      <c r="G127" s="176"/>
      <c r="H127" s="176"/>
      <c r="I127" s="176"/>
      <c r="J127" s="176"/>
      <c r="K127" s="176"/>
    </row>
    <row r="128" spans="2:11" ht="15.5" thickTop="1" thickBot="1">
      <c r="B128" s="194" t="s">
        <v>70</v>
      </c>
      <c r="C128" s="195"/>
      <c r="D128" s="176"/>
      <c r="E128" s="176"/>
      <c r="F128" s="176"/>
      <c r="G128" s="176"/>
      <c r="H128" s="176"/>
      <c r="I128" s="176"/>
      <c r="J128" s="176"/>
      <c r="K128" s="176"/>
    </row>
    <row r="129" spans="2:11" ht="6.65" customHeight="1" thickTop="1">
      <c r="B129" s="193"/>
      <c r="C129" s="186"/>
      <c r="D129" s="176"/>
      <c r="E129" s="176"/>
      <c r="F129" s="176"/>
      <c r="G129" s="176"/>
      <c r="H129" s="176"/>
      <c r="I129" s="176"/>
      <c r="J129" s="176"/>
      <c r="K129" s="176"/>
    </row>
    <row r="130" spans="2:11">
      <c r="B130" s="187" t="s">
        <v>71</v>
      </c>
      <c r="D130" s="176"/>
      <c r="E130" s="176"/>
      <c r="F130" s="176"/>
      <c r="G130" s="176"/>
      <c r="H130" s="176"/>
      <c r="I130" s="176"/>
      <c r="J130" s="176"/>
      <c r="K130" s="176"/>
    </row>
    <row r="131" spans="2:11">
      <c r="B131" s="178" t="s">
        <v>72</v>
      </c>
      <c r="C131" s="179" t="b">
        <v>0</v>
      </c>
      <c r="D131" s="176"/>
      <c r="E131" s="176"/>
      <c r="F131" s="176"/>
      <c r="G131" s="176"/>
      <c r="H131" s="176"/>
      <c r="I131" s="176"/>
      <c r="J131" s="176"/>
      <c r="K131" s="176"/>
    </row>
    <row r="132" spans="2:11">
      <c r="B132" s="178" t="s">
        <v>73</v>
      </c>
      <c r="C132" s="179" t="b">
        <v>0</v>
      </c>
      <c r="D132" s="176"/>
      <c r="E132" s="176"/>
      <c r="F132" s="176"/>
      <c r="G132" s="176"/>
      <c r="H132" s="176"/>
      <c r="I132" s="176"/>
      <c r="J132" s="176"/>
      <c r="K132" s="176"/>
    </row>
    <row r="133" spans="2:11">
      <c r="B133" s="178" t="s">
        <v>74</v>
      </c>
      <c r="C133" s="179" t="b">
        <v>0</v>
      </c>
      <c r="D133" s="176"/>
      <c r="E133" s="176"/>
      <c r="F133" s="176"/>
      <c r="G133" s="176"/>
      <c r="H133" s="176"/>
      <c r="I133" s="176"/>
      <c r="J133" s="176"/>
      <c r="K133" s="176"/>
    </row>
    <row r="134" spans="2:11">
      <c r="B134" s="178" t="s">
        <v>75</v>
      </c>
      <c r="C134" s="179" t="b">
        <v>0</v>
      </c>
      <c r="D134" s="176"/>
      <c r="E134" s="176"/>
      <c r="F134" s="176"/>
      <c r="G134" s="176"/>
      <c r="H134" s="176"/>
      <c r="I134" s="176"/>
      <c r="J134" s="176"/>
      <c r="K134" s="176"/>
    </row>
    <row r="135" spans="2:11">
      <c r="B135" s="178" t="s">
        <v>76</v>
      </c>
      <c r="C135" s="179" t="b">
        <v>0</v>
      </c>
      <c r="D135" s="176"/>
      <c r="E135" s="176"/>
      <c r="F135" s="176"/>
      <c r="G135" s="176"/>
      <c r="H135" s="176"/>
      <c r="I135" s="176"/>
      <c r="J135" s="176"/>
      <c r="K135" s="176"/>
    </row>
    <row r="136" spans="2:11">
      <c r="B136" s="178" t="s">
        <v>77</v>
      </c>
      <c r="C136" s="179" t="b">
        <v>0</v>
      </c>
      <c r="D136" s="176"/>
      <c r="E136" s="176"/>
      <c r="F136" s="176"/>
      <c r="G136" s="176"/>
      <c r="H136" s="176"/>
      <c r="I136" s="176"/>
      <c r="J136" s="176"/>
      <c r="K136" s="176"/>
    </row>
    <row r="137" spans="2:11" ht="7" customHeight="1">
      <c r="D137" s="176"/>
      <c r="E137" s="176"/>
      <c r="F137" s="176"/>
      <c r="G137" s="176"/>
      <c r="H137" s="176"/>
      <c r="I137" s="176"/>
      <c r="J137" s="176"/>
      <c r="K137" s="176"/>
    </row>
    <row r="138" spans="2:11">
      <c r="B138" s="187" t="s">
        <v>78</v>
      </c>
      <c r="D138" s="176"/>
      <c r="E138" s="176"/>
      <c r="F138" s="176"/>
      <c r="G138" s="176"/>
      <c r="H138" s="176"/>
      <c r="I138" s="176"/>
      <c r="J138" s="176"/>
      <c r="K138" s="176"/>
    </row>
    <row r="139" spans="2:11">
      <c r="B139" s="178" t="s">
        <v>79</v>
      </c>
      <c r="C139" s="179" t="b">
        <v>0</v>
      </c>
      <c r="D139" s="176"/>
      <c r="E139" s="176"/>
      <c r="F139" s="176"/>
      <c r="G139" s="176"/>
      <c r="H139" s="176"/>
      <c r="I139" s="176"/>
      <c r="J139" s="176"/>
      <c r="K139" s="176"/>
    </row>
    <row r="140" spans="2:11">
      <c r="B140" s="178" t="s">
        <v>80</v>
      </c>
      <c r="C140" s="179" t="b">
        <v>0</v>
      </c>
      <c r="D140" s="176"/>
      <c r="E140" s="176"/>
      <c r="F140" s="176"/>
      <c r="G140" s="176"/>
      <c r="H140" s="176"/>
      <c r="I140" s="176"/>
      <c r="J140" s="176"/>
      <c r="K140" s="176"/>
    </row>
    <row r="141" spans="2:11">
      <c r="B141" s="178" t="s">
        <v>81</v>
      </c>
      <c r="C141" s="179" t="b">
        <v>0</v>
      </c>
      <c r="D141" s="176"/>
      <c r="E141" s="176"/>
      <c r="F141" s="176"/>
      <c r="G141" s="176"/>
      <c r="H141" s="176"/>
      <c r="I141" s="176"/>
      <c r="J141" s="176"/>
      <c r="K141" s="176"/>
    </row>
    <row r="142" spans="2:11">
      <c r="B142" s="178" t="s">
        <v>82</v>
      </c>
      <c r="C142" s="179" t="b">
        <v>0</v>
      </c>
      <c r="D142" s="176"/>
      <c r="E142" s="176"/>
      <c r="F142" s="176"/>
      <c r="G142" s="176"/>
      <c r="H142" s="176"/>
      <c r="I142" s="176"/>
      <c r="J142" s="176"/>
      <c r="K142" s="176"/>
    </row>
    <row r="143" spans="2:11">
      <c r="B143" s="178" t="s">
        <v>83</v>
      </c>
      <c r="C143" s="179" t="b">
        <v>0</v>
      </c>
      <c r="D143" s="176"/>
      <c r="E143" s="176"/>
      <c r="F143" s="176"/>
      <c r="G143" s="176"/>
      <c r="H143" s="176"/>
      <c r="I143" s="176"/>
      <c r="J143" s="176"/>
      <c r="K143" s="176"/>
    </row>
    <row r="144" spans="2:11">
      <c r="D144" s="176"/>
      <c r="E144" s="176"/>
      <c r="F144" s="176"/>
      <c r="G144" s="176"/>
      <c r="H144" s="176"/>
      <c r="I144" s="176"/>
      <c r="J144" s="176"/>
      <c r="K144" s="176"/>
    </row>
    <row r="146" spans="1:11">
      <c r="A146" s="172" t="s">
        <v>84</v>
      </c>
      <c r="B146" s="173"/>
      <c r="C146" s="173"/>
      <c r="D146" s="173"/>
      <c r="E146" s="173"/>
      <c r="F146" s="173"/>
      <c r="G146" s="173"/>
      <c r="H146" s="173"/>
      <c r="I146" s="173"/>
      <c r="J146" s="173"/>
      <c r="K146" s="173"/>
    </row>
    <row r="147" spans="1:11">
      <c r="A147" s="187"/>
      <c r="B147" s="187" t="s">
        <v>459</v>
      </c>
    </row>
    <row r="148" spans="1:11">
      <c r="B148" s="400"/>
      <c r="C148" s="401"/>
      <c r="D148" s="401"/>
      <c r="E148" s="401"/>
      <c r="F148" s="401"/>
      <c r="G148" s="401"/>
      <c r="H148" s="401"/>
      <c r="I148" s="401"/>
      <c r="J148" s="401"/>
      <c r="K148" s="402"/>
    </row>
    <row r="149" spans="1:11">
      <c r="B149" s="403"/>
      <c r="C149" s="404"/>
      <c r="D149" s="404"/>
      <c r="E149" s="404"/>
      <c r="F149" s="404"/>
      <c r="G149" s="404"/>
      <c r="H149" s="404"/>
      <c r="I149" s="404"/>
      <c r="J149" s="404"/>
      <c r="K149" s="405"/>
    </row>
    <row r="150" spans="1:11">
      <c r="B150" s="403"/>
      <c r="C150" s="404"/>
      <c r="D150" s="404"/>
      <c r="E150" s="404"/>
      <c r="F150" s="404"/>
      <c r="G150" s="404"/>
      <c r="H150" s="404"/>
      <c r="I150" s="404"/>
      <c r="J150" s="404"/>
      <c r="K150" s="405"/>
    </row>
    <row r="151" spans="1:11">
      <c r="B151" s="403"/>
      <c r="C151" s="404"/>
      <c r="D151" s="404"/>
      <c r="E151" s="404"/>
      <c r="F151" s="404"/>
      <c r="G151" s="404"/>
      <c r="H151" s="404"/>
      <c r="I151" s="404"/>
      <c r="J151" s="404"/>
      <c r="K151" s="405"/>
    </row>
    <row r="152" spans="1:11">
      <c r="B152" s="403"/>
      <c r="C152" s="404"/>
      <c r="D152" s="404"/>
      <c r="E152" s="404"/>
      <c r="F152" s="404"/>
      <c r="G152" s="404"/>
      <c r="H152" s="404"/>
      <c r="I152" s="404"/>
      <c r="J152" s="404"/>
      <c r="K152" s="405"/>
    </row>
    <row r="153" spans="1:11">
      <c r="B153" s="403"/>
      <c r="C153" s="404"/>
      <c r="D153" s="404"/>
      <c r="E153" s="404"/>
      <c r="F153" s="404"/>
      <c r="G153" s="404"/>
      <c r="H153" s="404"/>
      <c r="I153" s="404"/>
      <c r="J153" s="404"/>
      <c r="K153" s="405"/>
    </row>
    <row r="154" spans="1:11">
      <c r="B154" s="403"/>
      <c r="C154" s="404"/>
      <c r="D154" s="404"/>
      <c r="E154" s="404"/>
      <c r="F154" s="404"/>
      <c r="G154" s="404"/>
      <c r="H154" s="404"/>
      <c r="I154" s="404"/>
      <c r="J154" s="404"/>
      <c r="K154" s="405"/>
    </row>
    <row r="155" spans="1:11">
      <c r="B155" s="403"/>
      <c r="C155" s="404"/>
      <c r="D155" s="404"/>
      <c r="E155" s="404"/>
      <c r="F155" s="404"/>
      <c r="G155" s="404"/>
      <c r="H155" s="404"/>
      <c r="I155" s="404"/>
      <c r="J155" s="404"/>
      <c r="K155" s="405"/>
    </row>
    <row r="156" spans="1:11">
      <c r="B156" s="403"/>
      <c r="C156" s="404"/>
      <c r="D156" s="404"/>
      <c r="E156" s="404"/>
      <c r="F156" s="404"/>
      <c r="G156" s="404"/>
      <c r="H156" s="404"/>
      <c r="I156" s="404"/>
      <c r="J156" s="404"/>
      <c r="K156" s="405"/>
    </row>
    <row r="157" spans="1:11">
      <c r="B157" s="403"/>
      <c r="C157" s="404"/>
      <c r="D157" s="404"/>
      <c r="E157" s="404"/>
      <c r="F157" s="404"/>
      <c r="G157" s="404"/>
      <c r="H157" s="404"/>
      <c r="I157" s="404"/>
      <c r="J157" s="404"/>
      <c r="K157" s="405"/>
    </row>
    <row r="158" spans="1:11">
      <c r="B158" s="403"/>
      <c r="C158" s="404"/>
      <c r="D158" s="404"/>
      <c r="E158" s="404"/>
      <c r="F158" s="404"/>
      <c r="G158" s="404"/>
      <c r="H158" s="404"/>
      <c r="I158" s="404"/>
      <c r="J158" s="404"/>
      <c r="K158" s="405"/>
    </row>
    <row r="159" spans="1:11">
      <c r="B159" s="406"/>
      <c r="C159" s="407"/>
      <c r="D159" s="407"/>
      <c r="E159" s="407"/>
      <c r="F159" s="407"/>
      <c r="G159" s="407"/>
      <c r="H159" s="407"/>
      <c r="I159" s="407"/>
      <c r="J159" s="407"/>
      <c r="K159" s="408"/>
    </row>
    <row r="161" spans="1:11">
      <c r="B161" s="187" t="s">
        <v>458</v>
      </c>
    </row>
    <row r="162" spans="1:11">
      <c r="B162" s="400"/>
      <c r="C162" s="401"/>
      <c r="D162" s="401"/>
      <c r="E162" s="401"/>
      <c r="F162" s="401"/>
      <c r="G162" s="401"/>
      <c r="H162" s="401"/>
      <c r="I162" s="401"/>
      <c r="J162" s="401"/>
      <c r="K162" s="402"/>
    </row>
    <row r="163" spans="1:11">
      <c r="B163" s="403"/>
      <c r="C163" s="404"/>
      <c r="D163" s="404"/>
      <c r="E163" s="404"/>
      <c r="F163" s="404"/>
      <c r="G163" s="404"/>
      <c r="H163" s="404"/>
      <c r="I163" s="404"/>
      <c r="J163" s="404"/>
      <c r="K163" s="405"/>
    </row>
    <row r="164" spans="1:11">
      <c r="B164" s="403"/>
      <c r="C164" s="404"/>
      <c r="D164" s="404"/>
      <c r="E164" s="404"/>
      <c r="F164" s="404"/>
      <c r="G164" s="404"/>
      <c r="H164" s="404"/>
      <c r="I164" s="404"/>
      <c r="J164" s="404"/>
      <c r="K164" s="405"/>
    </row>
    <row r="165" spans="1:11">
      <c r="B165" s="403"/>
      <c r="C165" s="404"/>
      <c r="D165" s="404"/>
      <c r="E165" s="404"/>
      <c r="F165" s="404"/>
      <c r="G165" s="404"/>
      <c r="H165" s="404"/>
      <c r="I165" s="404"/>
      <c r="J165" s="404"/>
      <c r="K165" s="405"/>
    </row>
    <row r="166" spans="1:11">
      <c r="B166" s="403"/>
      <c r="C166" s="404"/>
      <c r="D166" s="404"/>
      <c r="E166" s="404"/>
      <c r="F166" s="404"/>
      <c r="G166" s="404"/>
      <c r="H166" s="404"/>
      <c r="I166" s="404"/>
      <c r="J166" s="404"/>
      <c r="K166" s="405"/>
    </row>
    <row r="167" spans="1:11">
      <c r="B167" s="403"/>
      <c r="C167" s="404"/>
      <c r="D167" s="404"/>
      <c r="E167" s="404"/>
      <c r="F167" s="404"/>
      <c r="G167" s="404"/>
      <c r="H167" s="404"/>
      <c r="I167" s="404"/>
      <c r="J167" s="404"/>
      <c r="K167" s="405"/>
    </row>
    <row r="168" spans="1:11">
      <c r="B168" s="403"/>
      <c r="C168" s="404"/>
      <c r="D168" s="404"/>
      <c r="E168" s="404"/>
      <c r="F168" s="404"/>
      <c r="G168" s="404"/>
      <c r="H168" s="404"/>
      <c r="I168" s="404"/>
      <c r="J168" s="404"/>
      <c r="K168" s="405"/>
    </row>
    <row r="169" spans="1:11">
      <c r="B169" s="403"/>
      <c r="C169" s="404"/>
      <c r="D169" s="404"/>
      <c r="E169" s="404"/>
      <c r="F169" s="404"/>
      <c r="G169" s="404"/>
      <c r="H169" s="404"/>
      <c r="I169" s="404"/>
      <c r="J169" s="404"/>
      <c r="K169" s="405"/>
    </row>
    <row r="170" spans="1:11">
      <c r="B170" s="403"/>
      <c r="C170" s="404"/>
      <c r="D170" s="404"/>
      <c r="E170" s="404"/>
      <c r="F170" s="404"/>
      <c r="G170" s="404"/>
      <c r="H170" s="404"/>
      <c r="I170" s="404"/>
      <c r="J170" s="404"/>
      <c r="K170" s="405"/>
    </row>
    <row r="171" spans="1:11">
      <c r="B171" s="403"/>
      <c r="C171" s="404"/>
      <c r="D171" s="404"/>
      <c r="E171" s="404"/>
      <c r="F171" s="404"/>
      <c r="G171" s="404"/>
      <c r="H171" s="404"/>
      <c r="I171" s="404"/>
      <c r="J171" s="404"/>
      <c r="K171" s="405"/>
    </row>
    <row r="172" spans="1:11">
      <c r="B172" s="403"/>
      <c r="C172" s="404"/>
      <c r="D172" s="404"/>
      <c r="E172" s="404"/>
      <c r="F172" s="404"/>
      <c r="G172" s="404"/>
      <c r="H172" s="404"/>
      <c r="I172" s="404"/>
      <c r="J172" s="404"/>
      <c r="K172" s="405"/>
    </row>
    <row r="173" spans="1:11">
      <c r="B173" s="406"/>
      <c r="C173" s="407"/>
      <c r="D173" s="407"/>
      <c r="E173" s="407"/>
      <c r="F173" s="407"/>
      <c r="G173" s="407"/>
      <c r="H173" s="407"/>
      <c r="I173" s="407"/>
      <c r="J173" s="407"/>
      <c r="K173" s="408"/>
    </row>
    <row r="175" spans="1:11" s="156" customFormat="1" ht="18.5">
      <c r="A175" s="161" t="s">
        <v>85</v>
      </c>
      <c r="B175" s="162"/>
      <c r="C175" s="163"/>
      <c r="D175" s="163"/>
      <c r="E175" s="163"/>
      <c r="F175" s="163"/>
      <c r="G175" s="163"/>
      <c r="H175" s="163"/>
      <c r="I175" s="163"/>
      <c r="J175" s="163"/>
      <c r="K175" s="163"/>
    </row>
    <row r="176" spans="1:11">
      <c r="A176" s="172" t="s">
        <v>86</v>
      </c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</row>
    <row r="177" spans="1:11">
      <c r="A177" s="187"/>
      <c r="B177" s="157" t="s">
        <v>87</v>
      </c>
      <c r="C177" s="174"/>
    </row>
    <row r="178" spans="1:11">
      <c r="A178" s="187"/>
      <c r="B178" s="157" t="s">
        <v>88</v>
      </c>
      <c r="C178" s="174"/>
    </row>
    <row r="179" spans="1:11">
      <c r="B179" s="157" t="s">
        <v>10</v>
      </c>
      <c r="C179" s="174"/>
    </row>
    <row r="180" spans="1:11">
      <c r="B180" s="157" t="s">
        <v>11</v>
      </c>
      <c r="C180" s="174"/>
    </row>
    <row r="181" spans="1:11">
      <c r="B181" s="157" t="s">
        <v>12</v>
      </c>
      <c r="C181" s="174"/>
    </row>
    <row r="182" spans="1:11">
      <c r="A182" s="187"/>
      <c r="B182" s="157" t="s">
        <v>13</v>
      </c>
      <c r="C182" s="174"/>
    </row>
    <row r="183" spans="1:11">
      <c r="B183" s="157" t="s">
        <v>14</v>
      </c>
      <c r="C183" s="174"/>
    </row>
    <row r="184" spans="1:11">
      <c r="B184" s="157" t="s">
        <v>15</v>
      </c>
      <c r="C184" s="174" t="s">
        <v>16</v>
      </c>
    </row>
    <row r="185" spans="1:11">
      <c r="B185" s="157" t="s">
        <v>89</v>
      </c>
      <c r="C185" s="174"/>
    </row>
    <row r="186" spans="1:11">
      <c r="B186" s="157" t="s">
        <v>90</v>
      </c>
      <c r="C186" s="174"/>
    </row>
    <row r="187" spans="1:11">
      <c r="B187" s="157" t="s">
        <v>91</v>
      </c>
      <c r="C187" s="174"/>
    </row>
    <row r="189" spans="1:11" ht="15" thickBot="1">
      <c r="A189" s="172" t="s">
        <v>92</v>
      </c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</row>
    <row r="190" spans="1:11" ht="15.5" thickTop="1" thickBot="1">
      <c r="B190" s="157" t="s">
        <v>93</v>
      </c>
      <c r="C190" s="185"/>
      <c r="D190" s="170"/>
    </row>
    <row r="191" spans="1:11" ht="15" thickTop="1">
      <c r="A191" s="196" t="s">
        <v>94</v>
      </c>
      <c r="C191" s="197"/>
      <c r="D191" s="196"/>
      <c r="E191" s="196"/>
      <c r="F191" s="196"/>
      <c r="G191" s="196"/>
      <c r="H191" s="196"/>
      <c r="I191" s="196"/>
      <c r="J191" s="196"/>
    </row>
    <row r="192" spans="1:11">
      <c r="B192" s="157" t="s">
        <v>87</v>
      </c>
      <c r="C192" s="174"/>
    </row>
    <row r="193" spans="1:11">
      <c r="B193" s="157" t="s">
        <v>88</v>
      </c>
      <c r="C193" s="174"/>
    </row>
    <row r="194" spans="1:11">
      <c r="B194" s="157" t="s">
        <v>10</v>
      </c>
      <c r="C194" s="174"/>
    </row>
    <row r="195" spans="1:11">
      <c r="B195" s="157" t="s">
        <v>11</v>
      </c>
      <c r="C195" s="174"/>
    </row>
    <row r="196" spans="1:11">
      <c r="B196" s="157" t="s">
        <v>12</v>
      </c>
      <c r="C196" s="174"/>
    </row>
    <row r="197" spans="1:11">
      <c r="B197" s="157" t="s">
        <v>13</v>
      </c>
      <c r="C197" s="174"/>
    </row>
    <row r="198" spans="1:11">
      <c r="B198" s="157" t="s">
        <v>14</v>
      </c>
      <c r="C198" s="174"/>
    </row>
    <row r="199" spans="1:11">
      <c r="B199" s="157" t="s">
        <v>15</v>
      </c>
      <c r="C199" s="174" t="s">
        <v>16</v>
      </c>
    </row>
    <row r="200" spans="1:11">
      <c r="B200" s="157" t="s">
        <v>89</v>
      </c>
      <c r="C200" s="174"/>
    </row>
    <row r="201" spans="1:11">
      <c r="B201" s="157" t="s">
        <v>90</v>
      </c>
      <c r="C201" s="174"/>
    </row>
    <row r="202" spans="1:11">
      <c r="B202" s="157" t="s">
        <v>91</v>
      </c>
      <c r="C202" s="174"/>
    </row>
    <row r="204" spans="1:11">
      <c r="A204" s="172" t="s">
        <v>95</v>
      </c>
      <c r="B204" s="173"/>
      <c r="C204" s="173"/>
      <c r="D204" s="173"/>
      <c r="E204" s="173"/>
      <c r="F204" s="173"/>
      <c r="G204" s="173"/>
      <c r="H204" s="173"/>
      <c r="I204" s="173"/>
      <c r="J204" s="173"/>
      <c r="K204" s="173"/>
    </row>
    <row r="205" spans="1:11">
      <c r="B205" s="157" t="s">
        <v>87</v>
      </c>
      <c r="C205" s="174"/>
    </row>
    <row r="206" spans="1:11">
      <c r="B206" s="157" t="s">
        <v>88</v>
      </c>
      <c r="C206" s="174"/>
    </row>
    <row r="207" spans="1:11">
      <c r="B207" s="157" t="s">
        <v>10</v>
      </c>
      <c r="C207" s="174"/>
    </row>
    <row r="208" spans="1:11">
      <c r="B208" s="157" t="s">
        <v>11</v>
      </c>
      <c r="C208" s="174"/>
    </row>
    <row r="209" spans="1:11">
      <c r="B209" s="157" t="s">
        <v>12</v>
      </c>
      <c r="C209" s="174"/>
    </row>
    <row r="210" spans="1:11">
      <c r="B210" s="157" t="s">
        <v>13</v>
      </c>
      <c r="C210" s="174"/>
    </row>
    <row r="211" spans="1:11">
      <c r="B211" s="157" t="s">
        <v>14</v>
      </c>
      <c r="C211" s="174"/>
    </row>
    <row r="212" spans="1:11">
      <c r="B212" s="157" t="s">
        <v>15</v>
      </c>
      <c r="C212" s="174" t="s">
        <v>16</v>
      </c>
    </row>
    <row r="213" spans="1:11">
      <c r="B213" s="157" t="s">
        <v>89</v>
      </c>
      <c r="C213" s="174"/>
    </row>
    <row r="214" spans="1:11">
      <c r="B214" s="157" t="s">
        <v>90</v>
      </c>
      <c r="C214" s="174"/>
    </row>
    <row r="215" spans="1:11">
      <c r="B215" s="157" t="s">
        <v>91</v>
      </c>
      <c r="C215" s="174"/>
    </row>
    <row r="217" spans="1:11">
      <c r="A217" s="172" t="s">
        <v>96</v>
      </c>
      <c r="B217" s="173"/>
      <c r="C217" s="173"/>
      <c r="D217" s="173"/>
      <c r="E217" s="173"/>
      <c r="F217" s="173"/>
      <c r="G217" s="173"/>
      <c r="H217" s="173"/>
      <c r="I217" s="173"/>
      <c r="J217" s="173"/>
      <c r="K217" s="173"/>
    </row>
    <row r="218" spans="1:11">
      <c r="A218" s="196" t="s">
        <v>97</v>
      </c>
    </row>
    <row r="219" spans="1:11">
      <c r="A219" s="179" t="b">
        <v>0</v>
      </c>
      <c r="B219" s="187" t="s">
        <v>98</v>
      </c>
      <c r="E219" s="179" t="b">
        <v>0</v>
      </c>
      <c r="F219" s="187" t="s">
        <v>99</v>
      </c>
      <c r="I219" s="179" t="b">
        <v>0</v>
      </c>
      <c r="J219" s="187" t="s">
        <v>100</v>
      </c>
    </row>
    <row r="220" spans="1:11">
      <c r="B220" s="157" t="s">
        <v>87</v>
      </c>
      <c r="C220" s="174"/>
      <c r="F220" s="157" t="s">
        <v>87</v>
      </c>
      <c r="G220" s="174"/>
      <c r="J220" s="157" t="s">
        <v>87</v>
      </c>
      <c r="K220" s="174"/>
    </row>
    <row r="221" spans="1:11">
      <c r="B221" s="157" t="s">
        <v>88</v>
      </c>
      <c r="C221" s="174"/>
      <c r="F221" s="157" t="s">
        <v>88</v>
      </c>
      <c r="G221" s="174"/>
      <c r="J221" s="157" t="s">
        <v>88</v>
      </c>
      <c r="K221" s="174"/>
    </row>
    <row r="222" spans="1:11">
      <c r="B222" s="157" t="s">
        <v>10</v>
      </c>
      <c r="C222" s="174"/>
      <c r="F222" s="157" t="s">
        <v>10</v>
      </c>
      <c r="G222" s="174"/>
      <c r="J222" s="157" t="s">
        <v>10</v>
      </c>
      <c r="K222" s="174"/>
    </row>
    <row r="223" spans="1:11">
      <c r="B223" s="157" t="s">
        <v>11</v>
      </c>
      <c r="C223" s="174"/>
      <c r="F223" s="157" t="s">
        <v>11</v>
      </c>
      <c r="G223" s="174"/>
      <c r="J223" s="157" t="s">
        <v>11</v>
      </c>
      <c r="K223" s="174"/>
    </row>
    <row r="224" spans="1:11">
      <c r="B224" s="157" t="s">
        <v>12</v>
      </c>
      <c r="C224" s="174"/>
      <c r="F224" s="157" t="s">
        <v>12</v>
      </c>
      <c r="G224" s="174"/>
      <c r="J224" s="157" t="s">
        <v>12</v>
      </c>
      <c r="K224" s="174"/>
    </row>
    <row r="225" spans="1:11">
      <c r="B225" s="157" t="s">
        <v>13</v>
      </c>
      <c r="C225" s="174"/>
      <c r="F225" s="157" t="s">
        <v>13</v>
      </c>
      <c r="G225" s="174"/>
      <c r="J225" s="157" t="s">
        <v>13</v>
      </c>
      <c r="K225" s="174"/>
    </row>
    <row r="226" spans="1:11">
      <c r="B226" s="157" t="s">
        <v>14</v>
      </c>
      <c r="C226" s="174"/>
      <c r="F226" s="157" t="s">
        <v>14</v>
      </c>
      <c r="G226" s="174"/>
      <c r="J226" s="157" t="s">
        <v>14</v>
      </c>
      <c r="K226" s="174"/>
    </row>
    <row r="227" spans="1:11">
      <c r="B227" s="157" t="s">
        <v>15</v>
      </c>
      <c r="C227" s="174" t="s">
        <v>16</v>
      </c>
      <c r="F227" s="157" t="s">
        <v>15</v>
      </c>
      <c r="G227" s="174" t="s">
        <v>16</v>
      </c>
      <c r="J227" s="157" t="s">
        <v>15</v>
      </c>
      <c r="K227" s="174" t="s">
        <v>16</v>
      </c>
    </row>
    <row r="228" spans="1:11">
      <c r="B228" s="157" t="s">
        <v>89</v>
      </c>
      <c r="C228" s="174"/>
      <c r="F228" s="157" t="s">
        <v>89</v>
      </c>
      <c r="G228" s="174"/>
      <c r="J228" s="157" t="s">
        <v>89</v>
      </c>
      <c r="K228" s="174"/>
    </row>
    <row r="229" spans="1:11">
      <c r="B229" s="157" t="s">
        <v>90</v>
      </c>
      <c r="C229" s="174"/>
      <c r="F229" s="157" t="s">
        <v>90</v>
      </c>
      <c r="G229" s="174"/>
      <c r="J229" s="157" t="s">
        <v>90</v>
      </c>
      <c r="K229" s="174"/>
    </row>
    <row r="230" spans="1:11">
      <c r="B230" s="157" t="s">
        <v>91</v>
      </c>
      <c r="C230" s="174"/>
      <c r="F230" s="157" t="s">
        <v>91</v>
      </c>
      <c r="G230" s="174"/>
      <c r="J230" s="157" t="s">
        <v>91</v>
      </c>
      <c r="K230" s="174"/>
    </row>
    <row r="232" spans="1:11" s="156" customFormat="1" ht="18.5">
      <c r="A232" s="161" t="s">
        <v>101</v>
      </c>
      <c r="B232" s="162"/>
      <c r="C232" s="163"/>
      <c r="D232" s="163"/>
      <c r="E232" s="163"/>
      <c r="F232" s="163"/>
      <c r="G232" s="163"/>
      <c r="H232" s="163"/>
      <c r="I232" s="163"/>
      <c r="J232" s="163"/>
      <c r="K232" s="163"/>
    </row>
    <row r="234" spans="1:11" s="198" customFormat="1" ht="27.5" thickBot="1">
      <c r="B234" s="199" t="s">
        <v>102</v>
      </c>
      <c r="C234" s="198" t="s">
        <v>103</v>
      </c>
      <c r="D234" s="409" t="s">
        <v>104</v>
      </c>
      <c r="E234" s="409"/>
      <c r="F234" s="409" t="s">
        <v>105</v>
      </c>
      <c r="G234" s="409"/>
      <c r="H234" s="409"/>
      <c r="I234" s="409"/>
      <c r="J234" s="409"/>
    </row>
    <row r="235" spans="1:11" ht="15.5" thickTop="1" thickBot="1">
      <c r="A235" s="157">
        <v>1</v>
      </c>
      <c r="B235" s="200"/>
      <c r="C235" s="201"/>
      <c r="D235" s="410"/>
      <c r="E235" s="411"/>
      <c r="F235" s="398"/>
      <c r="G235" s="399"/>
      <c r="H235" s="399"/>
      <c r="I235" s="399"/>
      <c r="J235" s="399"/>
    </row>
    <row r="236" spans="1:11" ht="15.5" thickTop="1" thickBot="1">
      <c r="A236" s="157">
        <v>2</v>
      </c>
      <c r="B236" s="200"/>
      <c r="C236" s="185"/>
      <c r="D236" s="410"/>
      <c r="E236" s="411"/>
      <c r="F236" s="398"/>
      <c r="G236" s="399"/>
      <c r="H236" s="399"/>
      <c r="I236" s="399"/>
      <c r="J236" s="399"/>
    </row>
    <row r="237" spans="1:11" ht="15.5" thickTop="1" thickBot="1">
      <c r="A237" s="157">
        <v>3</v>
      </c>
      <c r="B237" s="200"/>
      <c r="C237" s="185"/>
      <c r="D237" s="412"/>
      <c r="E237" s="413"/>
      <c r="F237" s="398"/>
      <c r="G237" s="399"/>
      <c r="H237" s="399"/>
      <c r="I237" s="399"/>
      <c r="J237" s="399"/>
    </row>
    <row r="238" spans="1:11" ht="15.5" thickTop="1" thickBot="1">
      <c r="A238" s="157">
        <v>4</v>
      </c>
      <c r="B238" s="200"/>
      <c r="C238" s="185"/>
      <c r="D238" s="412"/>
      <c r="E238" s="413"/>
      <c r="F238" s="398"/>
      <c r="G238" s="399"/>
      <c r="H238" s="399"/>
      <c r="I238" s="399"/>
      <c r="J238" s="399"/>
    </row>
    <row r="239" spans="1:11" ht="15.5" thickTop="1" thickBot="1">
      <c r="A239" s="157">
        <v>5</v>
      </c>
      <c r="B239" s="200"/>
      <c r="C239" s="185"/>
      <c r="D239" s="415"/>
      <c r="E239" s="416"/>
      <c r="F239" s="398"/>
      <c r="G239" s="399"/>
      <c r="H239" s="399"/>
      <c r="I239" s="399"/>
      <c r="J239" s="399"/>
    </row>
    <row r="240" spans="1:11" ht="15.5" thickTop="1" thickBot="1">
      <c r="A240" s="157">
        <v>6</v>
      </c>
      <c r="B240" s="200"/>
      <c r="C240" s="185"/>
      <c r="D240" s="410"/>
      <c r="E240" s="411"/>
      <c r="F240" s="398"/>
      <c r="G240" s="399"/>
      <c r="H240" s="399"/>
      <c r="I240" s="399"/>
      <c r="J240" s="399"/>
    </row>
    <row r="241" spans="1:11" ht="15.5" thickTop="1" thickBot="1">
      <c r="A241" s="157">
        <v>7</v>
      </c>
      <c r="B241" s="200"/>
      <c r="C241" s="185"/>
      <c r="D241" s="410"/>
      <c r="E241" s="411"/>
      <c r="F241" s="398"/>
      <c r="G241" s="399"/>
      <c r="H241" s="399"/>
      <c r="I241" s="399"/>
      <c r="J241" s="399"/>
    </row>
    <row r="242" spans="1:11" ht="15.5" thickTop="1" thickBot="1">
      <c r="A242" s="157">
        <v>8</v>
      </c>
      <c r="B242" s="200"/>
      <c r="C242" s="202"/>
      <c r="D242" s="412"/>
      <c r="E242" s="413"/>
      <c r="F242" s="398"/>
      <c r="G242" s="399"/>
      <c r="H242" s="399"/>
      <c r="I242" s="399"/>
      <c r="J242" s="399"/>
    </row>
    <row r="243" spans="1:11" ht="15.5" thickTop="1" thickBot="1">
      <c r="A243" s="157">
        <v>9</v>
      </c>
      <c r="B243" s="200"/>
      <c r="C243" s="185"/>
      <c r="D243" s="415"/>
      <c r="E243" s="416"/>
      <c r="F243" s="398"/>
      <c r="G243" s="399"/>
      <c r="H243" s="399"/>
      <c r="I243" s="399"/>
      <c r="J243" s="399"/>
    </row>
    <row r="244" spans="1:11" ht="15.5" thickTop="1" thickBot="1">
      <c r="A244" s="157">
        <v>10</v>
      </c>
      <c r="B244" s="200"/>
      <c r="C244" s="203"/>
      <c r="D244" s="412"/>
      <c r="E244" s="413"/>
      <c r="F244" s="398"/>
      <c r="G244" s="399"/>
      <c r="H244" s="399"/>
      <c r="I244" s="399"/>
      <c r="J244" s="399"/>
    </row>
    <row r="245" spans="1:11" ht="15" thickTop="1"/>
    <row r="246" spans="1:11" s="156" customFormat="1" ht="18.5">
      <c r="A246" s="161" t="s">
        <v>106</v>
      </c>
      <c r="B246" s="162"/>
      <c r="C246" s="163"/>
      <c r="D246" s="163"/>
      <c r="E246" s="163"/>
      <c r="F246" s="163"/>
      <c r="G246" s="163"/>
      <c r="H246" s="163"/>
      <c r="I246" s="163"/>
      <c r="J246" s="163"/>
      <c r="K246" s="163"/>
    </row>
    <row r="247" spans="1:11">
      <c r="A247" s="172" t="s">
        <v>107</v>
      </c>
      <c r="B247" s="173"/>
      <c r="C247" s="173"/>
      <c r="D247" s="173"/>
      <c r="E247" s="173"/>
      <c r="F247" s="173"/>
      <c r="G247" s="173"/>
      <c r="H247" s="173"/>
      <c r="I247" s="173"/>
      <c r="J247" s="173"/>
      <c r="K247" s="173"/>
    </row>
    <row r="248" spans="1:11">
      <c r="B248" s="157" t="s">
        <v>108</v>
      </c>
      <c r="C248" s="174"/>
    </row>
    <row r="249" spans="1:11">
      <c r="B249" s="157" t="s">
        <v>109</v>
      </c>
      <c r="C249" s="174"/>
    </row>
    <row r="250" spans="1:11">
      <c r="B250" s="157" t="s">
        <v>110</v>
      </c>
      <c r="C250" s="174"/>
    </row>
    <row r="251" spans="1:11">
      <c r="B251" s="157" t="s">
        <v>111</v>
      </c>
      <c r="C251" s="174"/>
    </row>
    <row r="252" spans="1:11" ht="15" thickBot="1">
      <c r="B252" s="157" t="s">
        <v>112</v>
      </c>
      <c r="C252" s="204"/>
    </row>
    <row r="253" spans="1:11" ht="15.5" thickTop="1" thickBot="1">
      <c r="B253" s="157" t="s">
        <v>113</v>
      </c>
      <c r="C253" s="209">
        <f>SUM(C248:C252)</f>
        <v>0</v>
      </c>
      <c r="D253" t="str">
        <f>IF(AND(C253='c. Development Budget'!$D$186,C253='d. Operating Proforma'!$G$20),"Units Match","Units Do Not Match")</f>
        <v>Units Do Not Match</v>
      </c>
    </row>
    <row r="254" spans="1:11" ht="15" thickTop="1"/>
    <row r="255" spans="1:11">
      <c r="A255" s="172" t="s">
        <v>114</v>
      </c>
      <c r="B255" s="173"/>
      <c r="C255" s="173"/>
      <c r="D255" s="173"/>
      <c r="E255" s="173"/>
      <c r="F255" s="173"/>
      <c r="G255" s="173"/>
      <c r="H255" s="173"/>
      <c r="I255" s="173"/>
      <c r="J255" s="173"/>
      <c r="K255" s="173"/>
    </row>
    <row r="256" spans="1:11">
      <c r="B256" s="157" t="s">
        <v>115</v>
      </c>
      <c r="C256" s="174"/>
    </row>
    <row r="257" spans="1:11">
      <c r="B257" s="157" t="s">
        <v>116</v>
      </c>
      <c r="C257" s="174"/>
    </row>
    <row r="258" spans="1:11">
      <c r="B258" s="157" t="s">
        <v>117</v>
      </c>
      <c r="C258" s="174"/>
    </row>
    <row r="259" spans="1:11">
      <c r="B259" s="157" t="s">
        <v>118</v>
      </c>
      <c r="C259" s="174"/>
    </row>
    <row r="260" spans="1:11">
      <c r="B260" s="157" t="s">
        <v>119</v>
      </c>
      <c r="C260" s="174"/>
    </row>
    <row r="261" spans="1:11">
      <c r="B261" s="157" t="s">
        <v>120</v>
      </c>
      <c r="C261" s="174"/>
    </row>
    <row r="262" spans="1:11" ht="15" thickBot="1">
      <c r="B262" s="157" t="s">
        <v>121</v>
      </c>
      <c r="C262" s="204"/>
    </row>
    <row r="263" spans="1:11" ht="15.5" thickTop="1" thickBot="1">
      <c r="B263" s="157" t="s">
        <v>122</v>
      </c>
      <c r="C263" s="209">
        <f>SUM(C256:C262)</f>
        <v>0</v>
      </c>
      <c r="D263" t="str">
        <f>IF(AND(C263='c. Development Budget'!$D$186,C263='d. Operating Proforma'!$G$20),"Units Match","Units Do Not Match")</f>
        <v>Units Do Not Match</v>
      </c>
    </row>
    <row r="264" spans="1:11" ht="15" thickTop="1"/>
    <row r="265" spans="1:11">
      <c r="A265" s="172" t="s">
        <v>123</v>
      </c>
      <c r="B265" s="173"/>
      <c r="C265" s="173"/>
      <c r="D265" s="173"/>
      <c r="E265" s="173"/>
      <c r="F265" s="173"/>
      <c r="G265" s="173"/>
      <c r="H265" s="173"/>
      <c r="I265" s="173"/>
      <c r="J265" s="173"/>
      <c r="K265" s="173"/>
    </row>
    <row r="266" spans="1:11" ht="27.65" customHeight="1" thickBot="1">
      <c r="C266" s="187" t="s">
        <v>124</v>
      </c>
      <c r="D266" s="193" t="s">
        <v>125</v>
      </c>
      <c r="E266" s="193"/>
      <c r="F266" s="187" t="s">
        <v>126</v>
      </c>
    </row>
    <row r="267" spans="1:11" ht="30.65" customHeight="1" thickTop="1" thickBot="1">
      <c r="B267" s="205" t="s">
        <v>127</v>
      </c>
      <c r="C267" s="200"/>
      <c r="D267" s="209">
        <f>ROUNDUP(C52*0.1,0)</f>
        <v>0</v>
      </c>
      <c r="E267" s="206"/>
      <c r="F267" s="212" t="str">
        <f>IF(C267&gt;=D267,"YES","NO")</f>
        <v>YES</v>
      </c>
    </row>
    <row r="268" spans="1:11" ht="30" thickTop="1" thickBot="1">
      <c r="B268" s="205" t="s">
        <v>128</v>
      </c>
      <c r="C268" s="200"/>
      <c r="D268" s="210">
        <f>ROUNDUP(C52*0.04,0)</f>
        <v>0</v>
      </c>
      <c r="E268" s="207"/>
      <c r="F268" s="212" t="str">
        <f t="shared" ref="F268:F270" si="0">IF(C268&gt;=D268,"YES","NO")</f>
        <v>YES</v>
      </c>
    </row>
    <row r="269" spans="1:11" ht="25.5" customHeight="1" thickTop="1" thickBot="1">
      <c r="B269" s="205" t="s">
        <v>129</v>
      </c>
      <c r="C269" s="200"/>
      <c r="D269" s="209">
        <f>IF(C64="New Construction",C52,0)</f>
        <v>0</v>
      </c>
      <c r="E269" s="183"/>
      <c r="F269" s="212" t="str">
        <f t="shared" si="0"/>
        <v>YES</v>
      </c>
    </row>
    <row r="270" spans="1:11" ht="15.5" thickTop="1" thickBot="1">
      <c r="B270" s="157" t="s">
        <v>130</v>
      </c>
      <c r="C270" s="200"/>
      <c r="D270" s="211">
        <f>ROUNDUP(C52*0.1,0)</f>
        <v>0</v>
      </c>
      <c r="E270" s="208"/>
      <c r="F270" s="212" t="str">
        <f t="shared" si="0"/>
        <v>YES</v>
      </c>
    </row>
    <row r="271" spans="1:11" ht="15" thickTop="1"/>
    <row r="272" spans="1:11" s="156" customFormat="1" ht="19" thickBot="1">
      <c r="A272" s="161" t="s">
        <v>106</v>
      </c>
      <c r="B272" s="162"/>
      <c r="C272" s="163"/>
      <c r="D272" s="163"/>
      <c r="E272" s="163"/>
      <c r="F272" s="163"/>
      <c r="G272" s="163"/>
      <c r="H272" s="163"/>
      <c r="I272" s="163"/>
      <c r="J272" s="163"/>
      <c r="K272" s="163"/>
    </row>
    <row r="273" spans="1:11" ht="15.5" thickTop="1" thickBot="1">
      <c r="B273" s="157" t="s">
        <v>131</v>
      </c>
      <c r="C273" s="185"/>
    </row>
    <row r="274" spans="1:11" ht="15.5" thickTop="1" thickBot="1">
      <c r="B274" s="157" t="s">
        <v>132</v>
      </c>
      <c r="C274" s="202"/>
    </row>
    <row r="275" spans="1:11" ht="15.5" thickTop="1" thickBot="1">
      <c r="B275" s="205" t="s">
        <v>133</v>
      </c>
      <c r="C275" s="195"/>
    </row>
    <row r="276" spans="1:11" ht="30" thickTop="1" thickBot="1">
      <c r="B276" s="205" t="s">
        <v>134</v>
      </c>
      <c r="C276" s="185"/>
    </row>
    <row r="277" spans="1:11" ht="15" thickTop="1"/>
    <row r="278" spans="1:11" s="160" customFormat="1">
      <c r="A278" s="158" t="s">
        <v>135</v>
      </c>
      <c r="B278" s="159"/>
      <c r="C278" s="159"/>
      <c r="D278" s="159"/>
      <c r="E278" s="159"/>
      <c r="F278" s="159"/>
      <c r="G278" s="159"/>
      <c r="H278" s="159"/>
      <c r="I278" s="159"/>
      <c r="J278" s="159"/>
      <c r="K278" s="159"/>
    </row>
    <row r="280" spans="1:11" ht="15.5">
      <c r="B280" s="414" t="s">
        <v>136</v>
      </c>
      <c r="C280" s="414"/>
    </row>
    <row r="281" spans="1:11">
      <c r="B281" s="213" t="str">
        <f>'b. Capital Stack'!B23</f>
        <v>Total Development Costs</v>
      </c>
      <c r="C281" s="213">
        <f>'b. Capital Stack'!C23</f>
        <v>0</v>
      </c>
    </row>
    <row r="282" spans="1:11">
      <c r="B282" s="213" t="str">
        <f>'b. Capital Stack'!B24</f>
        <v>Total Funding Sources</v>
      </c>
      <c r="C282" s="213">
        <f>'b. Capital Stack'!C24</f>
        <v>0</v>
      </c>
    </row>
    <row r="283" spans="1:11">
      <c r="B283" s="213" t="str">
        <f>'b. Capital Stack'!B25</f>
        <v>Funding Source Gap</v>
      </c>
      <c r="C283" s="213">
        <f>'b. Capital Stack'!C25</f>
        <v>0</v>
      </c>
    </row>
    <row r="284" spans="1:11">
      <c r="B284" s="213" t="str">
        <f>'b. Capital Stack'!B26</f>
        <v>Total Committed Funding Sources</v>
      </c>
      <c r="C284" s="213">
        <f>'b. Capital Stack'!C26</f>
        <v>0</v>
      </c>
    </row>
    <row r="285" spans="1:11">
      <c r="B285" s="213" t="str">
        <f>'b. Capital Stack'!B27</f>
        <v>Committed Funding Source Gap</v>
      </c>
      <c r="C285" s="213">
        <f>'b. Capital Stack'!C27</f>
        <v>0</v>
      </c>
    </row>
    <row r="286" spans="1:11">
      <c r="B286" s="213" t="str">
        <f>'b. Capital Stack'!B28</f>
        <v>DHCD/PHDC Leverage Ratio</v>
      </c>
      <c r="C286" s="213" t="e">
        <f>'b. Capital Stack'!C28</f>
        <v>#DIV/0!</v>
      </c>
    </row>
  </sheetData>
  <sheetProtection algorithmName="SHA-512" hashValue="wO7G5BNW3FaafOVDXlxYDVWr9Y+xQvSMICKx47Bz5IIsnhVo3zvO4KO4HVI1PPG9AJL8yznOK558mM78WPffgw==" saltValue="9FWqFV6nYkaApssxahzDDA==" spinCount="100000" sheet="1" formatCells="0" formatColumns="0" formatRows="0" insertColumns="0" insertRows="0" insertHyperlinks="0" deleteColumns="0" deleteRows="0" sort="0" autoFilter="0" pivotTables="0"/>
  <mergeCells count="28">
    <mergeCell ref="B280:C280"/>
    <mergeCell ref="D243:E243"/>
    <mergeCell ref="D238:E238"/>
    <mergeCell ref="D239:E239"/>
    <mergeCell ref="D240:E240"/>
    <mergeCell ref="D241:E241"/>
    <mergeCell ref="D242:E242"/>
    <mergeCell ref="D244:E244"/>
    <mergeCell ref="B33:K44"/>
    <mergeCell ref="D234:E234"/>
    <mergeCell ref="D235:E235"/>
    <mergeCell ref="D236:E236"/>
    <mergeCell ref="D237:E237"/>
    <mergeCell ref="B95:K106"/>
    <mergeCell ref="B148:K159"/>
    <mergeCell ref="B162:K173"/>
    <mergeCell ref="F234:J234"/>
    <mergeCell ref="F235:J235"/>
    <mergeCell ref="F236:J236"/>
    <mergeCell ref="F243:J243"/>
    <mergeCell ref="F244:J244"/>
    <mergeCell ref="B111:K122"/>
    <mergeCell ref="F237:J237"/>
    <mergeCell ref="F238:J238"/>
    <mergeCell ref="F239:J239"/>
    <mergeCell ref="F240:J240"/>
    <mergeCell ref="F241:J241"/>
    <mergeCell ref="F242:J242"/>
  </mergeCells>
  <conditionalFormatting sqref="D52">
    <cfRule type="cellIs" dxfId="13" priority="3" operator="equal">
      <formula>"Units Do Not Match"</formula>
    </cfRule>
  </conditionalFormatting>
  <conditionalFormatting sqref="D53">
    <cfRule type="cellIs" dxfId="12" priority="1" operator="equal">
      <formula>"Funding Request Does Not Match"</formula>
    </cfRule>
  </conditionalFormatting>
  <conditionalFormatting sqref="D54">
    <cfRule type="cellIs" dxfId="11" priority="5" operator="equal">
      <formula>"Total Development Costs Do NOT Match"</formula>
    </cfRule>
  </conditionalFormatting>
  <conditionalFormatting sqref="D55">
    <cfRule type="cellIs" dxfId="10" priority="4" operator="equal">
      <formula>"Total Construction Costs Do NOT Match"</formula>
    </cfRule>
  </conditionalFormatting>
  <conditionalFormatting sqref="D253">
    <cfRule type="cellIs" dxfId="9" priority="7" operator="equal">
      <formula>"Units Do Not Match"</formula>
    </cfRule>
  </conditionalFormatting>
  <conditionalFormatting sqref="D263">
    <cfRule type="cellIs" dxfId="8" priority="6" operator="equal">
      <formula>"Units Do Not Match"</formula>
    </cfRule>
  </conditionalFormatting>
  <conditionalFormatting sqref="G51">
    <cfRule type="cellIs" dxfId="7" priority="2" operator="equal">
      <formula>"Funding Request Does Not Match"</formula>
    </cfRule>
  </conditionalFormatting>
  <pageMargins left="0.7" right="0.7" top="0.75" bottom="0.75" header="0.3" footer="0.3"/>
  <pageSetup scale="48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8ACCC068-EE5F-430A-B8E7-FCFA3726E1FE}">
          <x14:formula1>
            <xm:f>'Data Validation'!$A$3:$A$6</xm:f>
          </x14:formula1>
          <xm:sqref>C31</xm:sqref>
        </x14:dataValidation>
        <x14:dataValidation type="list" allowBlank="1" showInputMessage="1" showErrorMessage="1" xr:uid="{3CAA035B-9EF6-4833-9E59-553BA08EAD82}">
          <x14:formula1>
            <xm:f>'Data Validation'!$C$3:$C$6</xm:f>
          </x14:formula1>
          <xm:sqref>C68 C64</xm:sqref>
        </x14:dataValidation>
        <x14:dataValidation type="list" allowBlank="1" showInputMessage="1" showErrorMessage="1" xr:uid="{2E165BA7-851A-4B3C-B8BE-2ABE2351C314}">
          <x14:formula1>
            <xm:f>'Data Validation'!$D$3:$D$5</xm:f>
          </x14:formula1>
          <xm:sqref>C108 C128 C124:C125 C273:C275</xm:sqref>
        </x14:dataValidation>
        <x14:dataValidation type="list" allowBlank="1" showInputMessage="1" showErrorMessage="1" xr:uid="{CF37139E-6F4F-4F0C-A97A-42BA7AA1FF2B}">
          <x14:formula1>
            <xm:f>'Data Validation'!$E$3:$E$6</xm:f>
          </x14:formula1>
          <xm:sqref>C190</xm:sqref>
        </x14:dataValidation>
        <x14:dataValidation type="list" allowBlank="1" showInputMessage="1" showErrorMessage="1" xr:uid="{8AF48D27-7EA7-4E29-896D-9FF32E2A79CD}">
          <x14:formula1>
            <xm:f>'Data Validation'!$F$3:$F$5</xm:f>
          </x14:formula1>
          <xm:sqref>C235:C244</xm:sqref>
        </x14:dataValidation>
        <x14:dataValidation type="list" allowBlank="1" showInputMessage="1" showErrorMessage="1" xr:uid="{8E287B4F-7E8A-4162-AB7D-2880FF29FC37}">
          <x14:formula1>
            <xm:f>'Data Validation'!$G$3:$G$6</xm:f>
          </x14:formula1>
          <xm:sqref>D235:D244</xm:sqref>
        </x14:dataValidation>
        <x14:dataValidation type="list" allowBlank="1" showInputMessage="1" showErrorMessage="1" xr:uid="{E7F2E207-6BD7-43CD-839B-C83E51A7973A}">
          <x14:formula1>
            <xm:f>'Data Validation'!$G$3:$G$7</xm:f>
          </x14:formula1>
          <xm:sqref>C276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A462-C7B9-4307-8432-D322ED735D30}">
  <dimension ref="A1:F28"/>
  <sheetViews>
    <sheetView topLeftCell="A10" zoomScale="85" zoomScaleNormal="85" workbookViewId="0">
      <selection activeCell="F26" sqref="F26"/>
    </sheetView>
  </sheetViews>
  <sheetFormatPr defaultRowHeight="14.5"/>
  <cols>
    <col min="1" max="1" width="8.7265625" style="157"/>
    <col min="2" max="2" width="34.81640625" style="157" bestFit="1" customWidth="1"/>
    <col min="3" max="3" width="18.7265625" style="157" bestFit="1" customWidth="1"/>
    <col min="4" max="4" width="17.453125" style="157" customWidth="1"/>
    <col min="5" max="5" width="18.453125" style="157" bestFit="1" customWidth="1"/>
    <col min="6" max="6" width="19.81640625" style="157" customWidth="1"/>
    <col min="7" max="16384" width="8.7265625" style="157"/>
  </cols>
  <sheetData>
    <row r="1" spans="1:6" ht="18.5">
      <c r="A1" s="156" t="s">
        <v>137</v>
      </c>
    </row>
    <row r="3" spans="1:6" ht="15.5">
      <c r="A3" s="414" t="s">
        <v>138</v>
      </c>
      <c r="B3" s="414"/>
      <c r="C3" s="414"/>
      <c r="D3" s="414"/>
      <c r="E3" s="414"/>
      <c r="F3" s="414"/>
    </row>
    <row r="4" spans="1:6" ht="15.5">
      <c r="A4" s="214"/>
      <c r="B4" s="215" t="s">
        <v>139</v>
      </c>
      <c r="C4" s="215" t="s">
        <v>140</v>
      </c>
      <c r="D4" s="215" t="s">
        <v>141</v>
      </c>
      <c r="E4" s="215" t="s">
        <v>142</v>
      </c>
      <c r="F4" s="215" t="s">
        <v>143</v>
      </c>
    </row>
    <row r="5" spans="1:6" ht="15.5">
      <c r="A5" s="216">
        <v>1</v>
      </c>
      <c r="B5" s="217"/>
      <c r="C5" s="218"/>
      <c r="D5" s="218"/>
      <c r="E5" s="217"/>
      <c r="F5" s="218"/>
    </row>
    <row r="6" spans="1:6" ht="15.5">
      <c r="A6" s="216">
        <v>2</v>
      </c>
      <c r="B6" s="217"/>
      <c r="C6" s="218"/>
      <c r="D6" s="218"/>
      <c r="E6" s="217"/>
      <c r="F6" s="218"/>
    </row>
    <row r="7" spans="1:6" ht="15.5">
      <c r="A7" s="216">
        <v>3</v>
      </c>
      <c r="B7" s="217"/>
      <c r="C7" s="218"/>
      <c r="D7" s="218"/>
      <c r="E7" s="217"/>
      <c r="F7" s="218"/>
    </row>
    <row r="8" spans="1:6" ht="15.5">
      <c r="A8" s="216">
        <v>4</v>
      </c>
      <c r="B8" s="217"/>
      <c r="C8" s="218"/>
      <c r="D8" s="218"/>
      <c r="E8" s="217"/>
      <c r="F8" s="218"/>
    </row>
    <row r="9" spans="1:6" ht="15.5">
      <c r="A9" s="216">
        <v>5</v>
      </c>
      <c r="B9" s="217"/>
      <c r="C9" s="218"/>
      <c r="D9" s="218"/>
      <c r="E9" s="217"/>
      <c r="F9" s="218"/>
    </row>
    <row r="10" spans="1:6" ht="15.5">
      <c r="A10" s="216">
        <v>6</v>
      </c>
      <c r="B10" s="217"/>
      <c r="C10" s="218"/>
      <c r="D10" s="218"/>
      <c r="E10" s="217"/>
      <c r="F10" s="218"/>
    </row>
    <row r="11" spans="1:6" ht="15.5">
      <c r="A11" s="216">
        <v>7</v>
      </c>
      <c r="B11" s="217"/>
      <c r="C11" s="218"/>
      <c r="D11" s="218"/>
      <c r="E11" s="217"/>
      <c r="F11" s="218"/>
    </row>
    <row r="12" spans="1:6" ht="15.5">
      <c r="A12" s="216">
        <v>8</v>
      </c>
      <c r="B12" s="217"/>
      <c r="C12" s="218"/>
      <c r="D12" s="218"/>
      <c r="E12" s="217"/>
      <c r="F12" s="218"/>
    </row>
    <row r="13" spans="1:6" ht="15.5">
      <c r="A13" s="216">
        <v>9</v>
      </c>
      <c r="B13" s="217"/>
      <c r="C13" s="218"/>
      <c r="D13" s="218"/>
      <c r="E13" s="217"/>
      <c r="F13" s="218"/>
    </row>
    <row r="14" spans="1:6" ht="15.5">
      <c r="A14" s="216">
        <v>10</v>
      </c>
      <c r="B14" s="217"/>
      <c r="C14" s="218"/>
      <c r="D14" s="218"/>
      <c r="E14" s="217"/>
      <c r="F14" s="218"/>
    </row>
    <row r="15" spans="1:6" ht="15.5">
      <c r="A15" s="216">
        <v>11</v>
      </c>
      <c r="B15" s="217"/>
      <c r="C15" s="218"/>
      <c r="D15" s="218"/>
      <c r="E15" s="217"/>
      <c r="F15" s="218"/>
    </row>
    <row r="16" spans="1:6" ht="15.5">
      <c r="A16" s="216">
        <v>12</v>
      </c>
      <c r="B16" s="217"/>
      <c r="C16" s="218"/>
      <c r="D16" s="218"/>
      <c r="E16" s="217"/>
      <c r="F16" s="218"/>
    </row>
    <row r="17" spans="1:6" ht="15.5">
      <c r="A17" s="216">
        <v>13</v>
      </c>
      <c r="B17" s="217"/>
      <c r="C17" s="218"/>
      <c r="D17" s="218"/>
      <c r="E17" s="217"/>
      <c r="F17" s="218"/>
    </row>
    <row r="18" spans="1:6" ht="15.5">
      <c r="A18" s="216">
        <v>14</v>
      </c>
      <c r="B18" s="217"/>
      <c r="C18" s="218"/>
      <c r="D18" s="218"/>
      <c r="E18" s="217"/>
      <c r="F18" s="218"/>
    </row>
    <row r="19" spans="1:6" ht="15.5">
      <c r="A19" s="216">
        <v>15</v>
      </c>
      <c r="B19" s="217"/>
      <c r="C19" s="218"/>
      <c r="D19" s="218"/>
      <c r="E19" s="217"/>
      <c r="F19" s="218"/>
    </row>
    <row r="22" spans="1:6" ht="15.5">
      <c r="B22" s="414" t="s">
        <v>136</v>
      </c>
      <c r="C22" s="414"/>
    </row>
    <row r="23" spans="1:6" ht="16">
      <c r="B23" s="219" t="s">
        <v>144</v>
      </c>
      <c r="C23" s="221">
        <f>'a. Project Summary Form'!C54</f>
        <v>0</v>
      </c>
    </row>
    <row r="24" spans="1:6" ht="16">
      <c r="B24" s="219" t="s">
        <v>145</v>
      </c>
      <c r="C24" s="221">
        <f>SUM(F5:F19)</f>
        <v>0</v>
      </c>
    </row>
    <row r="25" spans="1:6" ht="16">
      <c r="B25" s="219" t="s">
        <v>146</v>
      </c>
      <c r="C25" s="221">
        <f>C23-C24</f>
        <v>0</v>
      </c>
    </row>
    <row r="26" spans="1:6" ht="16">
      <c r="B26" s="219" t="s">
        <v>147</v>
      </c>
      <c r="C26" s="221">
        <f>SUMIF(C5:C19,"Yes",F5:F19)</f>
        <v>0</v>
      </c>
    </row>
    <row r="27" spans="1:6" ht="16">
      <c r="B27" s="220" t="s">
        <v>148</v>
      </c>
      <c r="C27" s="222">
        <f>C23-C26</f>
        <v>0</v>
      </c>
    </row>
    <row r="28" spans="1:6" ht="16">
      <c r="B28" s="219" t="s">
        <v>149</v>
      </c>
      <c r="C28" s="223" t="e">
        <f>C23/'a. Project Summary Form'!C54</f>
        <v>#DIV/0!</v>
      </c>
    </row>
  </sheetData>
  <sheetProtection algorithmName="SHA-512" hashValue="VWB9pvCh3vyBINyRAx6yk+ecfpsF5xrD01tlk+7GSI0EzQILW+A87nOQGkXfAtL4lgS964j/ogxOucD8fWDs7A==" saltValue="cgRygk6pTft6QGmYDcAYqA==" spinCount="100000" sheet="1" insertColumns="0" insertRows="0" insertHyperlinks="0" deleteColumns="0" deleteRows="0" sort="0" autoFilter="0" pivotTables="0"/>
  <mergeCells count="2">
    <mergeCell ref="A3:F3"/>
    <mergeCell ref="B22:C2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7052289D-C602-4802-8F9B-24A7E48DD8B3}">
          <x14:formula1>
            <xm:f>'Data Validation'!$A$10:$A$12</xm:f>
          </x14:formula1>
          <xm:sqref>C5:C19</xm:sqref>
        </x14:dataValidation>
        <x14:dataValidation type="list" allowBlank="1" showInputMessage="1" showErrorMessage="1" xr:uid="{106D5A1C-FB7E-4AC8-8DB9-033BE8A00725}">
          <x14:formula1>
            <xm:f>'Data Validation'!$B$10:$B$15</xm:f>
          </x14:formula1>
          <xm:sqref>D5:D19</xm:sqref>
        </x14:dataValidation>
        <x14:dataValidation type="list" allowBlank="1" showInputMessage="1" showErrorMessage="1" xr:uid="{39D42B91-6250-49EC-A5EE-B5F088B8BB2E}">
          <x14:formula1>
            <xm:f>'Data Validation'!$C$10:$C$15</xm:f>
          </x14:formula1>
          <xm:sqref>E5:E19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0139D-1AAB-41F8-8BB2-611C520096DF}">
  <dimension ref="A1:J228"/>
  <sheetViews>
    <sheetView zoomScaleNormal="100" zoomScaleSheetLayoutView="85" zoomScalePageLayoutView="145" workbookViewId="0">
      <selection activeCell="D221" sqref="D221"/>
    </sheetView>
  </sheetViews>
  <sheetFormatPr defaultColWidth="9.1796875" defaultRowHeight="12.5"/>
  <cols>
    <col min="1" max="1" width="14.7265625" style="4" customWidth="1"/>
    <col min="2" max="2" width="13.26953125" style="4" customWidth="1"/>
    <col min="3" max="3" width="17.81640625" style="4" customWidth="1"/>
    <col min="4" max="4" width="18.1796875" style="4" customWidth="1"/>
    <col min="5" max="5" width="17.54296875" style="4" bestFit="1" customWidth="1"/>
    <col min="6" max="6" width="19.81640625" style="4" bestFit="1" customWidth="1"/>
    <col min="7" max="7" width="14.7265625" style="4" customWidth="1"/>
    <col min="8" max="8" width="30.26953125" style="4" customWidth="1"/>
    <col min="9" max="9" width="0.7265625" style="4" hidden="1" customWidth="1"/>
    <col min="10" max="16384" width="9.1796875" style="4"/>
  </cols>
  <sheetData>
    <row r="1" spans="1:8" ht="40.5" customHeight="1">
      <c r="A1" s="156" t="s">
        <v>150</v>
      </c>
      <c r="E1" s="421" t="s">
        <v>151</v>
      </c>
      <c r="H1" s="260" t="str">
        <f>IF(F23=F182,"Sources equal Uses","Sources DO NOT equal Uses")</f>
        <v>Sources equal Uses</v>
      </c>
    </row>
    <row r="2" spans="1:8">
      <c r="E2" s="422"/>
    </row>
    <row r="3" spans="1:8" ht="14.15" customHeight="1">
      <c r="A3" s="224" t="s">
        <v>152</v>
      </c>
      <c r="B3" s="5"/>
      <c r="C3" s="5"/>
      <c r="D3" s="6"/>
      <c r="E3" s="7"/>
      <c r="F3" s="8"/>
      <c r="G3" s="9"/>
      <c r="H3" s="225" t="s">
        <v>153</v>
      </c>
    </row>
    <row r="4" spans="1:8" ht="13.5" customHeight="1">
      <c r="A4" s="10"/>
      <c r="E4" s="11"/>
      <c r="F4" s="12"/>
      <c r="G4" s="13"/>
      <c r="H4" s="61" t="s">
        <v>154</v>
      </c>
    </row>
    <row r="5" spans="1:8" ht="12" customHeight="1">
      <c r="A5" s="10"/>
      <c r="D5" s="226" t="s">
        <v>155</v>
      </c>
      <c r="E5" s="227" t="s">
        <v>156</v>
      </c>
      <c r="F5" s="226" t="s">
        <v>157</v>
      </c>
      <c r="G5" s="14"/>
      <c r="H5" s="15"/>
    </row>
    <row r="6" spans="1:8" ht="12" customHeight="1">
      <c r="A6" s="10" t="s">
        <v>158</v>
      </c>
      <c r="D6" s="86">
        <v>0</v>
      </c>
      <c r="E6" s="16">
        <v>0</v>
      </c>
      <c r="F6" s="117">
        <f t="shared" ref="F6:F22" si="0">D6+E6</f>
        <v>0</v>
      </c>
      <c r="G6" s="17" t="e">
        <f t="shared" ref="G6:G12" si="1">D6/$D$23</f>
        <v>#DIV/0!</v>
      </c>
      <c r="H6" s="15"/>
    </row>
    <row r="7" spans="1:8" ht="12" customHeight="1">
      <c r="A7" s="228" t="s">
        <v>159</v>
      </c>
      <c r="B7" s="96"/>
      <c r="C7" s="96"/>
      <c r="D7" s="86">
        <v>0</v>
      </c>
      <c r="E7" s="16">
        <v>0</v>
      </c>
      <c r="F7" s="117">
        <f>D7+E7</f>
        <v>0</v>
      </c>
      <c r="G7" s="17" t="e">
        <f t="shared" si="1"/>
        <v>#DIV/0!</v>
      </c>
      <c r="H7" s="15"/>
    </row>
    <row r="8" spans="1:8" ht="12" customHeight="1">
      <c r="A8" s="10" t="s">
        <v>160</v>
      </c>
      <c r="B8" s="418"/>
      <c r="C8" s="423"/>
      <c r="D8" s="86">
        <v>0</v>
      </c>
      <c r="E8" s="16">
        <v>0</v>
      </c>
      <c r="F8" s="117">
        <f>D8+E8</f>
        <v>0</v>
      </c>
      <c r="G8" s="17" t="e">
        <f t="shared" si="1"/>
        <v>#DIV/0!</v>
      </c>
      <c r="H8" s="15"/>
    </row>
    <row r="9" spans="1:8" ht="12" customHeight="1">
      <c r="A9" s="10" t="s">
        <v>160</v>
      </c>
      <c r="B9" s="97"/>
      <c r="C9" s="98"/>
      <c r="D9" s="86">
        <v>0</v>
      </c>
      <c r="E9" s="16">
        <v>0</v>
      </c>
      <c r="F9" s="117">
        <f t="shared" ref="F9:F10" si="2">D9+E9</f>
        <v>0</v>
      </c>
      <c r="G9" s="17" t="e">
        <f t="shared" si="1"/>
        <v>#DIV/0!</v>
      </c>
      <c r="H9" s="15"/>
    </row>
    <row r="10" spans="1:8" ht="12" customHeight="1">
      <c r="A10" s="10" t="s">
        <v>160</v>
      </c>
      <c r="B10" s="418"/>
      <c r="C10" s="423"/>
      <c r="D10" s="86">
        <v>0</v>
      </c>
      <c r="E10" s="16">
        <v>0</v>
      </c>
      <c r="F10" s="117">
        <f t="shared" si="2"/>
        <v>0</v>
      </c>
      <c r="G10" s="17" t="e">
        <f t="shared" si="1"/>
        <v>#DIV/0!</v>
      </c>
      <c r="H10" s="15"/>
    </row>
    <row r="11" spans="1:8" ht="12" customHeight="1">
      <c r="A11" s="229" t="s">
        <v>161</v>
      </c>
      <c r="D11" s="86">
        <v>0</v>
      </c>
      <c r="E11" s="16">
        <v>0</v>
      </c>
      <c r="F11" s="117">
        <f t="shared" si="0"/>
        <v>0</v>
      </c>
      <c r="G11" s="17" t="e">
        <f t="shared" si="1"/>
        <v>#DIV/0!</v>
      </c>
      <c r="H11" s="18"/>
    </row>
    <row r="12" spans="1:8" ht="12" customHeight="1">
      <c r="A12" s="229" t="s">
        <v>162</v>
      </c>
      <c r="D12" s="86">
        <v>0</v>
      </c>
      <c r="E12" s="16">
        <v>0</v>
      </c>
      <c r="F12" s="117">
        <f t="shared" si="0"/>
        <v>0</v>
      </c>
      <c r="G12" s="17" t="e">
        <f t="shared" si="1"/>
        <v>#DIV/0!</v>
      </c>
      <c r="H12" s="18"/>
    </row>
    <row r="13" spans="1:8" ht="12" customHeight="1">
      <c r="A13" s="10" t="s">
        <v>440</v>
      </c>
      <c r="D13" s="86">
        <v>0</v>
      </c>
      <c r="E13" s="16">
        <v>0</v>
      </c>
      <c r="F13" s="117">
        <f t="shared" ref="F13" si="3">D13+E13</f>
        <v>0</v>
      </c>
      <c r="G13" s="17" t="e">
        <f t="shared" ref="G13" si="4">D13/$D$23</f>
        <v>#DIV/0!</v>
      </c>
      <c r="H13" s="15"/>
    </row>
    <row r="14" spans="1:8" ht="12" customHeight="1">
      <c r="A14" s="10" t="s">
        <v>439</v>
      </c>
      <c r="D14" s="86">
        <v>0</v>
      </c>
      <c r="E14" s="16">
        <v>0</v>
      </c>
      <c r="F14" s="117">
        <f t="shared" ref="F14" si="5">D14+E14</f>
        <v>0</v>
      </c>
      <c r="G14" s="17" t="e">
        <f t="shared" ref="G14" si="6">D14/$D$23</f>
        <v>#DIV/0!</v>
      </c>
      <c r="H14" s="15"/>
    </row>
    <row r="15" spans="1:8" ht="12" customHeight="1">
      <c r="A15" s="229" t="s">
        <v>163</v>
      </c>
      <c r="D15" s="86">
        <v>0</v>
      </c>
      <c r="E15" s="16">
        <v>0</v>
      </c>
      <c r="F15" s="117">
        <f t="shared" si="0"/>
        <v>0</v>
      </c>
      <c r="G15" s="17" t="e">
        <f t="shared" ref="G15:G22" si="7">D15/$D$23</f>
        <v>#DIV/0!</v>
      </c>
      <c r="H15" s="18"/>
    </row>
    <row r="16" spans="1:8" ht="12" customHeight="1">
      <c r="A16" s="229" t="s">
        <v>164</v>
      </c>
      <c r="D16" s="86">
        <v>0</v>
      </c>
      <c r="E16" s="16">
        <v>0</v>
      </c>
      <c r="F16" s="117">
        <f t="shared" si="0"/>
        <v>0</v>
      </c>
      <c r="G16" s="17" t="e">
        <f t="shared" si="7"/>
        <v>#DIV/0!</v>
      </c>
      <c r="H16" s="18"/>
    </row>
    <row r="17" spans="1:10" ht="12" customHeight="1">
      <c r="A17" s="229" t="s">
        <v>165</v>
      </c>
      <c r="D17" s="86">
        <v>0</v>
      </c>
      <c r="E17" s="16">
        <v>0</v>
      </c>
      <c r="F17" s="117">
        <f>D17+E17</f>
        <v>0</v>
      </c>
      <c r="G17" s="17" t="e">
        <f t="shared" si="7"/>
        <v>#DIV/0!</v>
      </c>
      <c r="H17" s="18"/>
    </row>
    <row r="18" spans="1:10" ht="12" customHeight="1">
      <c r="A18" s="229" t="s">
        <v>166</v>
      </c>
      <c r="B18" s="418"/>
      <c r="C18" s="423"/>
      <c r="D18" s="86">
        <v>0</v>
      </c>
      <c r="E18" s="16">
        <v>0</v>
      </c>
      <c r="F18" s="117">
        <f t="shared" ref="F18:F19" si="8">D18+E18</f>
        <v>0</v>
      </c>
      <c r="G18" s="17" t="e">
        <f t="shared" si="7"/>
        <v>#DIV/0!</v>
      </c>
      <c r="H18" s="18"/>
    </row>
    <row r="19" spans="1:10" ht="12" customHeight="1">
      <c r="A19" s="229" t="s">
        <v>166</v>
      </c>
      <c r="B19" s="418"/>
      <c r="C19" s="423"/>
      <c r="D19" s="86">
        <v>0</v>
      </c>
      <c r="E19" s="16">
        <v>0</v>
      </c>
      <c r="F19" s="117">
        <f t="shared" si="8"/>
        <v>0</v>
      </c>
      <c r="G19" s="17" t="e">
        <f t="shared" si="7"/>
        <v>#DIV/0!</v>
      </c>
      <c r="H19" s="18"/>
    </row>
    <row r="20" spans="1:10" ht="12" customHeight="1">
      <c r="A20" s="229" t="s">
        <v>166</v>
      </c>
      <c r="B20" s="418"/>
      <c r="C20" s="423"/>
      <c r="D20" s="86">
        <v>0</v>
      </c>
      <c r="E20" s="16">
        <v>0</v>
      </c>
      <c r="F20" s="117">
        <f t="shared" si="0"/>
        <v>0</v>
      </c>
      <c r="G20" s="17" t="e">
        <f t="shared" si="7"/>
        <v>#DIV/0!</v>
      </c>
      <c r="H20" s="18"/>
    </row>
    <row r="21" spans="1:10" ht="12" customHeight="1">
      <c r="A21" s="229" t="s">
        <v>166</v>
      </c>
      <c r="B21" s="418"/>
      <c r="C21" s="423"/>
      <c r="D21" s="86">
        <v>0</v>
      </c>
      <c r="E21" s="16">
        <v>0</v>
      </c>
      <c r="F21" s="117">
        <f t="shared" si="0"/>
        <v>0</v>
      </c>
      <c r="G21" s="17" t="e">
        <f t="shared" si="7"/>
        <v>#DIV/0!</v>
      </c>
      <c r="H21" s="18"/>
    </row>
    <row r="22" spans="1:10" ht="12" customHeight="1" thickBot="1">
      <c r="A22" s="230" t="s">
        <v>166</v>
      </c>
      <c r="B22" s="419"/>
      <c r="C22" s="420"/>
      <c r="D22" s="86">
        <v>0</v>
      </c>
      <c r="E22" s="19">
        <v>0</v>
      </c>
      <c r="F22" s="118">
        <f t="shared" si="0"/>
        <v>0</v>
      </c>
      <c r="G22" s="17" t="e">
        <f t="shared" si="7"/>
        <v>#DIV/0!</v>
      </c>
      <c r="H22" s="18"/>
    </row>
    <row r="23" spans="1:10" ht="12" customHeight="1">
      <c r="A23" s="20"/>
      <c r="B23" s="231" t="s">
        <v>167</v>
      </c>
      <c r="C23" s="21"/>
      <c r="D23" s="107">
        <f>SUM(D6:D22)</f>
        <v>0</v>
      </c>
      <c r="E23" s="22">
        <f>SUM(E6:E22)</f>
        <v>0</v>
      </c>
      <c r="F23" s="119">
        <f>SUM(F6:F22)</f>
        <v>0</v>
      </c>
      <c r="G23" s="23" t="e">
        <f>SUM(G5:G22)</f>
        <v>#DIV/0!</v>
      </c>
      <c r="H23" s="24"/>
    </row>
    <row r="24" spans="1:10" ht="11.5" customHeight="1">
      <c r="B24" s="25"/>
      <c r="D24" s="100"/>
      <c r="F24" s="101"/>
      <c r="G24" s="27"/>
      <c r="H24" s="15"/>
    </row>
    <row r="25" spans="1:10" ht="12" customHeight="1">
      <c r="A25" s="28"/>
      <c r="D25" s="102"/>
      <c r="G25" s="29"/>
      <c r="H25" s="15"/>
    </row>
    <row r="26" spans="1:10" ht="14.15" customHeight="1">
      <c r="A26" s="224" t="s">
        <v>168</v>
      </c>
      <c r="B26" s="5"/>
      <c r="C26" s="5"/>
      <c r="E26" s="5"/>
      <c r="F26" s="5"/>
      <c r="G26" s="5"/>
      <c r="H26" s="225" t="s">
        <v>153</v>
      </c>
    </row>
    <row r="27" spans="1:10" ht="13.5" customHeight="1">
      <c r="A27" s="10"/>
      <c r="H27" s="61" t="s">
        <v>154</v>
      </c>
    </row>
    <row r="28" spans="1:10" ht="12" customHeight="1">
      <c r="A28" s="232" t="s">
        <v>169</v>
      </c>
      <c r="D28" s="233" t="s">
        <v>155</v>
      </c>
      <c r="E28" s="227" t="s">
        <v>156</v>
      </c>
      <c r="F28" s="234" t="s">
        <v>157</v>
      </c>
      <c r="G28" s="30"/>
      <c r="H28" s="235" t="s">
        <v>170</v>
      </c>
      <c r="J28" s="4" t="s">
        <v>171</v>
      </c>
    </row>
    <row r="29" spans="1:10" ht="13.5" customHeight="1">
      <c r="A29" s="236" t="s">
        <v>182</v>
      </c>
      <c r="B29" s="31"/>
      <c r="C29" s="26"/>
      <c r="D29" s="88">
        <v>0</v>
      </c>
      <c r="E29" s="32">
        <v>0</v>
      </c>
      <c r="F29" s="261">
        <f>D29+E29</f>
        <v>0</v>
      </c>
      <c r="G29" s="27"/>
      <c r="H29" s="15"/>
    </row>
    <row r="30" spans="1:10" ht="12" customHeight="1">
      <c r="A30" s="237" t="s">
        <v>172</v>
      </c>
      <c r="B30" s="31"/>
      <c r="D30" s="88"/>
      <c r="E30" s="33"/>
      <c r="F30" s="262">
        <f>D30+E30</f>
        <v>0</v>
      </c>
      <c r="G30" s="27"/>
      <c r="H30" s="15"/>
    </row>
    <row r="31" spans="1:10" ht="12" customHeight="1">
      <c r="A31" s="237" t="s">
        <v>173</v>
      </c>
      <c r="B31" s="31"/>
      <c r="C31" s="34"/>
      <c r="D31" s="88"/>
      <c r="E31" s="33"/>
      <c r="F31" s="262">
        <f t="shared" ref="F31:F53" si="9">D31+E31</f>
        <v>0</v>
      </c>
      <c r="G31" s="27"/>
      <c r="H31" s="15"/>
    </row>
    <row r="32" spans="1:10" ht="12" customHeight="1">
      <c r="A32" s="237" t="s">
        <v>174</v>
      </c>
      <c r="B32" s="31"/>
      <c r="C32" s="34"/>
      <c r="D32" s="88"/>
      <c r="E32" s="33"/>
      <c r="F32" s="262">
        <f t="shared" si="9"/>
        <v>0</v>
      </c>
      <c r="G32" s="27"/>
      <c r="H32" s="15"/>
    </row>
    <row r="33" spans="1:8" ht="12" customHeight="1">
      <c r="A33" s="237" t="s">
        <v>175</v>
      </c>
      <c r="B33" s="31"/>
      <c r="C33" s="34"/>
      <c r="D33" s="88"/>
      <c r="E33" s="33"/>
      <c r="F33" s="262">
        <f t="shared" si="9"/>
        <v>0</v>
      </c>
      <c r="G33" s="27"/>
      <c r="H33" s="15"/>
    </row>
    <row r="34" spans="1:8" ht="12" customHeight="1">
      <c r="A34" s="237" t="s">
        <v>176</v>
      </c>
      <c r="B34" s="31"/>
      <c r="C34" s="35"/>
      <c r="D34" s="88"/>
      <c r="E34" s="33"/>
      <c r="F34" s="262">
        <f t="shared" si="9"/>
        <v>0</v>
      </c>
      <c r="G34" s="27"/>
      <c r="H34" s="15"/>
    </row>
    <row r="35" spans="1:8" ht="12" customHeight="1">
      <c r="A35" s="237" t="s">
        <v>177</v>
      </c>
      <c r="B35" s="31"/>
      <c r="D35" s="104">
        <f>SUM(D30:D34)</f>
        <v>0</v>
      </c>
      <c r="E35" s="62">
        <f>SUM(E30:E34)</f>
        <v>0</v>
      </c>
      <c r="F35" s="261">
        <f>SUM(F30:F34)</f>
        <v>0</v>
      </c>
      <c r="G35" s="27"/>
      <c r="H35" s="15"/>
    </row>
    <row r="36" spans="1:8" ht="12" customHeight="1">
      <c r="A36" s="31" t="s">
        <v>178</v>
      </c>
      <c r="B36" s="31"/>
      <c r="D36" s="88">
        <v>0</v>
      </c>
      <c r="E36" s="33">
        <v>0</v>
      </c>
      <c r="F36" s="262">
        <f>D36+E36</f>
        <v>0</v>
      </c>
      <c r="G36" s="27"/>
      <c r="H36" s="15"/>
    </row>
    <row r="37" spans="1:8" ht="12" customHeight="1">
      <c r="A37" s="237" t="s">
        <v>186</v>
      </c>
      <c r="B37" s="31"/>
      <c r="D37" s="88">
        <v>0</v>
      </c>
      <c r="E37" s="33">
        <v>0</v>
      </c>
      <c r="F37" s="262">
        <f>D37+E37</f>
        <v>0</v>
      </c>
      <c r="G37" s="27"/>
      <c r="H37" s="15"/>
    </row>
    <row r="38" spans="1:8" ht="12" customHeight="1">
      <c r="A38" s="239" t="s">
        <v>166</v>
      </c>
      <c r="B38" s="418"/>
      <c r="C38" s="418"/>
      <c r="D38" s="88"/>
      <c r="E38" s="33"/>
      <c r="F38" s="238"/>
      <c r="G38" s="27"/>
      <c r="H38" s="15"/>
    </row>
    <row r="39" spans="1:8" ht="12" customHeight="1">
      <c r="A39" s="239" t="s">
        <v>166</v>
      </c>
      <c r="B39" s="418"/>
      <c r="C39" s="418"/>
      <c r="D39" s="89"/>
      <c r="E39" s="99"/>
      <c r="F39" s="240"/>
      <c r="G39" s="27"/>
      <c r="H39" s="15"/>
    </row>
    <row r="40" spans="1:8" ht="14.5" customHeight="1">
      <c r="A40" s="143" t="s">
        <v>430</v>
      </c>
      <c r="B40" s="21"/>
      <c r="C40" s="21"/>
      <c r="D40" s="107">
        <f>D29+SUM(D35:D39)</f>
        <v>0</v>
      </c>
      <c r="E40" s="22">
        <f>E29+SUM(E35:E39)</f>
        <v>0</v>
      </c>
      <c r="F40" s="263">
        <f>F29+SUM(F35:F39)</f>
        <v>0</v>
      </c>
      <c r="G40" s="50"/>
      <c r="H40" s="51"/>
    </row>
    <row r="41" spans="1:8" ht="14.5" customHeight="1">
      <c r="A41" s="59"/>
      <c r="D41" s="100"/>
      <c r="E41" s="100"/>
      <c r="F41" s="41"/>
      <c r="G41" s="95"/>
      <c r="H41" s="56"/>
    </row>
    <row r="42" spans="1:8" ht="14.5" customHeight="1">
      <c r="A42" s="232" t="s">
        <v>431</v>
      </c>
      <c r="B42" s="232"/>
      <c r="D42" s="233" t="s">
        <v>155</v>
      </c>
      <c r="E42" s="227" t="s">
        <v>156</v>
      </c>
      <c r="F42" s="234" t="s">
        <v>157</v>
      </c>
      <c r="G42" s="95"/>
      <c r="H42" s="56"/>
    </row>
    <row r="43" spans="1:8">
      <c r="A43" s="237" t="s">
        <v>179</v>
      </c>
      <c r="D43" s="88">
        <v>0</v>
      </c>
      <c r="E43" s="32"/>
      <c r="F43" s="262">
        <f>SUM(D43:E43)</f>
        <v>0</v>
      </c>
      <c r="G43" s="36" t="e">
        <f>D43/D56</f>
        <v>#DIV/0!</v>
      </c>
      <c r="H43" s="241" t="s">
        <v>180</v>
      </c>
    </row>
    <row r="44" spans="1:8" ht="12" customHeight="1">
      <c r="A44" s="237"/>
      <c r="B44" s="31"/>
      <c r="D44" s="35"/>
      <c r="E44" s="103"/>
      <c r="F44" s="41"/>
      <c r="G44" s="27"/>
      <c r="H44" s="15"/>
    </row>
    <row r="45" spans="1:8" ht="12" customHeight="1">
      <c r="A45" s="232" t="s">
        <v>181</v>
      </c>
      <c r="B45" s="31"/>
      <c r="D45" s="233" t="s">
        <v>155</v>
      </c>
      <c r="E45" s="227" t="s">
        <v>156</v>
      </c>
      <c r="F45" s="234" t="s">
        <v>157</v>
      </c>
      <c r="G45" s="27"/>
      <c r="H45" s="15"/>
    </row>
    <row r="46" spans="1:8" ht="12" customHeight="1">
      <c r="A46" s="237" t="s">
        <v>183</v>
      </c>
      <c r="B46" s="31"/>
      <c r="D46" s="88">
        <v>0</v>
      </c>
      <c r="E46" s="33">
        <v>0</v>
      </c>
      <c r="F46" s="262">
        <f t="shared" si="9"/>
        <v>0</v>
      </c>
      <c r="G46" s="36" t="e">
        <f>D46/D36</f>
        <v>#DIV/0!</v>
      </c>
      <c r="H46" s="15"/>
    </row>
    <row r="47" spans="1:8" ht="12" customHeight="1">
      <c r="A47" s="237" t="s">
        <v>184</v>
      </c>
      <c r="B47" s="31"/>
      <c r="D47" s="88">
        <v>0</v>
      </c>
      <c r="E47" s="33">
        <v>0</v>
      </c>
      <c r="F47" s="262">
        <f t="shared" si="9"/>
        <v>0</v>
      </c>
      <c r="G47" s="36" t="e">
        <f>D47/D36</f>
        <v>#DIV/0!</v>
      </c>
      <c r="H47" s="15"/>
    </row>
    <row r="48" spans="1:8" ht="12" customHeight="1">
      <c r="A48" s="237" t="s">
        <v>185</v>
      </c>
      <c r="B48" s="31"/>
      <c r="D48" s="88">
        <v>0</v>
      </c>
      <c r="E48" s="33">
        <v>0</v>
      </c>
      <c r="F48" s="262">
        <f t="shared" si="9"/>
        <v>0</v>
      </c>
      <c r="G48" s="27"/>
      <c r="H48" s="15"/>
    </row>
    <row r="49" spans="1:10" ht="11.5" customHeight="1">
      <c r="A49" s="239" t="s">
        <v>187</v>
      </c>
      <c r="D49" s="88">
        <v>0</v>
      </c>
      <c r="E49" s="33">
        <v>0</v>
      </c>
      <c r="F49" s="262">
        <f t="shared" si="9"/>
        <v>0</v>
      </c>
      <c r="G49" s="27"/>
      <c r="H49" s="37"/>
    </row>
    <row r="50" spans="1:10" ht="11.5" customHeight="1">
      <c r="A50" s="239" t="s">
        <v>441</v>
      </c>
      <c r="D50" s="88">
        <v>0</v>
      </c>
      <c r="E50" s="33">
        <v>0</v>
      </c>
      <c r="F50" s="262">
        <f t="shared" si="9"/>
        <v>0</v>
      </c>
      <c r="G50" s="27"/>
      <c r="H50" s="37"/>
    </row>
    <row r="51" spans="1:10" ht="11.5" customHeight="1">
      <c r="A51" s="239" t="s">
        <v>166</v>
      </c>
      <c r="B51" s="418"/>
      <c r="C51" s="418"/>
      <c r="D51" s="88">
        <v>0</v>
      </c>
      <c r="E51" s="33">
        <v>0</v>
      </c>
      <c r="F51" s="262">
        <f t="shared" si="9"/>
        <v>0</v>
      </c>
      <c r="G51" s="27"/>
      <c r="H51" s="37"/>
    </row>
    <row r="52" spans="1:10" ht="11.5" customHeight="1">
      <c r="A52" s="239" t="s">
        <v>166</v>
      </c>
      <c r="B52" s="418"/>
      <c r="C52" s="418"/>
      <c r="D52" s="88">
        <v>0</v>
      </c>
      <c r="E52" s="33">
        <v>0</v>
      </c>
      <c r="F52" s="262">
        <f t="shared" si="9"/>
        <v>0</v>
      </c>
      <c r="G52" s="27"/>
      <c r="H52" s="37"/>
    </row>
    <row r="53" spans="1:10" ht="11.5" customHeight="1">
      <c r="A53" s="242" t="s">
        <v>166</v>
      </c>
      <c r="B53" s="417"/>
      <c r="C53" s="417"/>
      <c r="D53" s="89">
        <v>0</v>
      </c>
      <c r="E53" s="99">
        <v>0</v>
      </c>
      <c r="F53" s="263">
        <f t="shared" si="9"/>
        <v>0</v>
      </c>
      <c r="G53" s="27"/>
      <c r="H53" s="37"/>
    </row>
    <row r="54" spans="1:10" ht="11.5" customHeight="1">
      <c r="A54" s="143" t="s">
        <v>438</v>
      </c>
      <c r="B54" s="21"/>
      <c r="C54" s="21"/>
      <c r="D54" s="107">
        <f>SUM(D46:D53)</f>
        <v>0</v>
      </c>
      <c r="E54" s="22">
        <f>SUM(E46:E53)</f>
        <v>0</v>
      </c>
      <c r="F54" s="263">
        <f>SUM(F46:F53)</f>
        <v>0</v>
      </c>
      <c r="G54" s="50"/>
      <c r="H54" s="51"/>
    </row>
    <row r="55" spans="1:10" ht="11.5" customHeight="1">
      <c r="A55" s="229"/>
      <c r="D55" s="35"/>
      <c r="E55" s="103"/>
      <c r="F55" s="41"/>
      <c r="G55" s="27"/>
      <c r="H55" s="37"/>
    </row>
    <row r="56" spans="1:10" ht="15.65" customHeight="1" thickBot="1">
      <c r="A56" s="243" t="s">
        <v>188</v>
      </c>
      <c r="B56" s="38"/>
      <c r="C56" s="38"/>
      <c r="D56" s="105">
        <f>SUM(D40,D43,D54)</f>
        <v>0</v>
      </c>
      <c r="E56" s="39">
        <f>SUM(E40,E43,E54)</f>
        <v>0</v>
      </c>
      <c r="F56" s="116">
        <f>SUM(F40,F43,F54)</f>
        <v>0</v>
      </c>
      <c r="G56" s="27"/>
      <c r="H56" s="15"/>
    </row>
    <row r="57" spans="1:10" ht="12" customHeight="1" thickTop="1">
      <c r="A57" s="40"/>
      <c r="D57" s="26"/>
      <c r="F57" s="41"/>
      <c r="G57" s="27"/>
      <c r="H57" s="15"/>
    </row>
    <row r="58" spans="1:10" ht="12" customHeight="1">
      <c r="A58" s="40"/>
      <c r="D58" s="26"/>
      <c r="F58" s="41"/>
      <c r="G58" s="27"/>
      <c r="H58" s="15"/>
    </row>
    <row r="59" spans="1:10" ht="13">
      <c r="A59" s="232" t="s">
        <v>189</v>
      </c>
      <c r="D59" s="233" t="s">
        <v>155</v>
      </c>
      <c r="E59" s="227" t="s">
        <v>156</v>
      </c>
      <c r="F59" s="234" t="s">
        <v>157</v>
      </c>
      <c r="H59" s="42"/>
    </row>
    <row r="60" spans="1:10" ht="12" customHeight="1">
      <c r="A60" s="10" t="s">
        <v>190</v>
      </c>
      <c r="D60" s="87">
        <v>0</v>
      </c>
      <c r="E60" s="32">
        <v>0</v>
      </c>
      <c r="F60" s="110">
        <f>D60+E60</f>
        <v>0</v>
      </c>
      <c r="H60" s="235" t="s">
        <v>170</v>
      </c>
      <c r="J60" s="4" t="s">
        <v>171</v>
      </c>
    </row>
    <row r="61" spans="1:10" ht="12" customHeight="1">
      <c r="A61" s="10" t="s">
        <v>191</v>
      </c>
      <c r="D61" s="88">
        <v>0</v>
      </c>
      <c r="E61" s="43">
        <v>0</v>
      </c>
      <c r="F61" s="262">
        <f t="shared" ref="F61:F80" si="10">D61+E61</f>
        <v>0</v>
      </c>
      <c r="G61" s="44"/>
      <c r="H61" s="45"/>
    </row>
    <row r="62" spans="1:10" ht="12" customHeight="1">
      <c r="A62" s="10" t="s">
        <v>192</v>
      </c>
      <c r="D62" s="88">
        <v>0</v>
      </c>
      <c r="E62" s="43">
        <v>0</v>
      </c>
      <c r="F62" s="262">
        <f t="shared" si="10"/>
        <v>0</v>
      </c>
      <c r="H62" s="46"/>
    </row>
    <row r="63" spans="1:10" ht="12" customHeight="1">
      <c r="A63" s="10" t="s">
        <v>193</v>
      </c>
      <c r="D63" s="88">
        <v>0</v>
      </c>
      <c r="E63" s="43">
        <v>0</v>
      </c>
      <c r="F63" s="262">
        <f t="shared" si="10"/>
        <v>0</v>
      </c>
      <c r="H63" s="46"/>
    </row>
    <row r="64" spans="1:10" ht="12" customHeight="1">
      <c r="A64" s="10" t="s">
        <v>194</v>
      </c>
      <c r="D64" s="88">
        <v>0</v>
      </c>
      <c r="E64" s="43">
        <v>0</v>
      </c>
      <c r="F64" s="262">
        <f t="shared" si="10"/>
        <v>0</v>
      </c>
      <c r="H64" s="46"/>
    </row>
    <row r="65" spans="1:8" ht="12" customHeight="1">
      <c r="A65" s="10" t="s">
        <v>195</v>
      </c>
      <c r="D65" s="88">
        <v>0</v>
      </c>
      <c r="E65" s="43">
        <v>0</v>
      </c>
      <c r="F65" s="262">
        <f t="shared" si="10"/>
        <v>0</v>
      </c>
      <c r="H65" s="46"/>
    </row>
    <row r="66" spans="1:8" ht="12" customHeight="1">
      <c r="A66" s="10" t="s">
        <v>196</v>
      </c>
      <c r="D66" s="88">
        <v>0</v>
      </c>
      <c r="E66" s="43">
        <v>0</v>
      </c>
      <c r="F66" s="262">
        <f t="shared" si="10"/>
        <v>0</v>
      </c>
      <c r="H66" s="46"/>
    </row>
    <row r="67" spans="1:8" ht="12" customHeight="1">
      <c r="A67" s="229" t="s">
        <v>197</v>
      </c>
      <c r="D67" s="88">
        <v>0</v>
      </c>
      <c r="E67" s="43">
        <v>0</v>
      </c>
      <c r="F67" s="262">
        <f t="shared" si="10"/>
        <v>0</v>
      </c>
      <c r="H67" s="46"/>
    </row>
    <row r="68" spans="1:8" ht="12" customHeight="1">
      <c r="A68" s="10" t="s">
        <v>198</v>
      </c>
      <c r="C68" s="47"/>
      <c r="D68" s="88">
        <v>0</v>
      </c>
      <c r="E68" s="43">
        <v>0</v>
      </c>
      <c r="F68" s="262">
        <f t="shared" si="10"/>
        <v>0</v>
      </c>
      <c r="H68" s="46"/>
    </row>
    <row r="69" spans="1:8" ht="12" customHeight="1">
      <c r="A69" s="10" t="s">
        <v>199</v>
      </c>
      <c r="D69" s="88">
        <v>0</v>
      </c>
      <c r="E69" s="43">
        <v>0</v>
      </c>
      <c r="F69" s="262">
        <f t="shared" si="10"/>
        <v>0</v>
      </c>
      <c r="H69" s="46"/>
    </row>
    <row r="70" spans="1:8" ht="12" customHeight="1">
      <c r="A70" s="10" t="s">
        <v>200</v>
      </c>
      <c r="D70" s="88">
        <v>0</v>
      </c>
      <c r="E70" s="43">
        <v>0</v>
      </c>
      <c r="F70" s="262">
        <f>D70+E70</f>
        <v>0</v>
      </c>
      <c r="H70" s="46"/>
    </row>
    <row r="71" spans="1:8" ht="12" customHeight="1">
      <c r="A71" s="10" t="s">
        <v>201</v>
      </c>
      <c r="D71" s="88">
        <v>0</v>
      </c>
      <c r="E71" s="43">
        <v>0</v>
      </c>
      <c r="F71" s="262">
        <f t="shared" si="10"/>
        <v>0</v>
      </c>
      <c r="H71" s="46"/>
    </row>
    <row r="72" spans="1:8" ht="12" customHeight="1">
      <c r="A72" s="10" t="s">
        <v>202</v>
      </c>
      <c r="B72" s="10"/>
      <c r="C72" s="10"/>
      <c r="D72" s="88">
        <v>0</v>
      </c>
      <c r="E72" s="43">
        <v>0</v>
      </c>
      <c r="F72" s="262">
        <f t="shared" si="10"/>
        <v>0</v>
      </c>
      <c r="H72" s="45"/>
    </row>
    <row r="73" spans="1:8" ht="12" customHeight="1">
      <c r="A73" s="10" t="s">
        <v>203</v>
      </c>
      <c r="B73" s="10"/>
      <c r="D73" s="88">
        <v>0</v>
      </c>
      <c r="E73" s="43">
        <v>0</v>
      </c>
      <c r="F73" s="262">
        <f t="shared" si="10"/>
        <v>0</v>
      </c>
      <c r="H73" s="45"/>
    </row>
    <row r="74" spans="1:8" ht="12" customHeight="1">
      <c r="A74" s="10" t="s">
        <v>204</v>
      </c>
      <c r="D74" s="88">
        <v>0</v>
      </c>
      <c r="E74" s="43">
        <v>0</v>
      </c>
      <c r="F74" s="262">
        <f t="shared" si="10"/>
        <v>0</v>
      </c>
      <c r="H74" s="45"/>
    </row>
    <row r="75" spans="1:8" ht="12" customHeight="1">
      <c r="A75" s="4" t="s">
        <v>205</v>
      </c>
      <c r="C75" s="48"/>
      <c r="D75" s="88">
        <v>0</v>
      </c>
      <c r="E75" s="43">
        <v>0</v>
      </c>
      <c r="F75" s="262">
        <f t="shared" si="10"/>
        <v>0</v>
      </c>
      <c r="H75" s="244" t="s">
        <v>206</v>
      </c>
    </row>
    <row r="76" spans="1:8" ht="12" customHeight="1">
      <c r="A76" s="10" t="s">
        <v>166</v>
      </c>
      <c r="B76" s="418"/>
      <c r="C76" s="418"/>
      <c r="D76" s="88">
        <v>0</v>
      </c>
      <c r="E76" s="43">
        <v>0</v>
      </c>
      <c r="F76" s="262">
        <f t="shared" si="10"/>
        <v>0</v>
      </c>
      <c r="H76" s="46"/>
    </row>
    <row r="77" spans="1:8" ht="12" customHeight="1">
      <c r="A77" s="10" t="s">
        <v>166</v>
      </c>
      <c r="B77" s="430"/>
      <c r="C77" s="430"/>
      <c r="D77" s="88">
        <v>0</v>
      </c>
      <c r="E77" s="43">
        <v>0</v>
      </c>
      <c r="F77" s="262">
        <f t="shared" si="10"/>
        <v>0</v>
      </c>
      <c r="H77" s="46"/>
    </row>
    <row r="78" spans="1:8" ht="12" customHeight="1">
      <c r="A78" s="10" t="s">
        <v>166</v>
      </c>
      <c r="B78" s="418"/>
      <c r="C78" s="418"/>
      <c r="D78" s="88">
        <v>0</v>
      </c>
      <c r="E78" s="43">
        <v>0</v>
      </c>
      <c r="F78" s="262">
        <f t="shared" si="10"/>
        <v>0</v>
      </c>
      <c r="H78" s="46"/>
    </row>
    <row r="79" spans="1:8" ht="12" customHeight="1">
      <c r="A79" s="10" t="s">
        <v>166</v>
      </c>
      <c r="B79" s="418"/>
      <c r="C79" s="418"/>
      <c r="D79" s="88">
        <v>0</v>
      </c>
      <c r="E79" s="43">
        <v>0</v>
      </c>
      <c r="F79" s="262">
        <f t="shared" si="10"/>
        <v>0</v>
      </c>
      <c r="H79" s="46"/>
    </row>
    <row r="80" spans="1:8" ht="12" customHeight="1">
      <c r="A80" s="20" t="s">
        <v>166</v>
      </c>
      <c r="B80" s="417"/>
      <c r="C80" s="417"/>
      <c r="D80" s="89">
        <v>0</v>
      </c>
      <c r="E80" s="49">
        <v>0</v>
      </c>
      <c r="F80" s="115">
        <f t="shared" si="10"/>
        <v>0</v>
      </c>
      <c r="H80" s="46"/>
    </row>
    <row r="81" spans="1:8" ht="13">
      <c r="A81" s="143" t="s">
        <v>207</v>
      </c>
      <c r="B81" s="21"/>
      <c r="C81" s="21"/>
      <c r="D81" s="106">
        <f>SUM(D60:D80)</f>
        <v>0</v>
      </c>
      <c r="E81" s="22">
        <f>SUM(E60:E80)</f>
        <v>0</v>
      </c>
      <c r="F81" s="263">
        <f>SUM(F60:F80)</f>
        <v>0</v>
      </c>
      <c r="G81" s="50"/>
      <c r="H81" s="51"/>
    </row>
    <row r="82" spans="1:8" ht="12" customHeight="1">
      <c r="A82" s="52"/>
      <c r="B82" s="21"/>
      <c r="C82" s="21"/>
      <c r="D82" s="53"/>
      <c r="E82" s="21"/>
      <c r="F82" s="54"/>
      <c r="G82" s="50"/>
      <c r="H82" s="55"/>
    </row>
    <row r="83" spans="1:8" ht="13">
      <c r="A83" s="232" t="s">
        <v>208</v>
      </c>
      <c r="D83" s="233" t="s">
        <v>155</v>
      </c>
      <c r="E83" s="227" t="s">
        <v>156</v>
      </c>
      <c r="F83" s="234" t="s">
        <v>157</v>
      </c>
      <c r="G83" s="27"/>
      <c r="H83" s="56"/>
    </row>
    <row r="84" spans="1:8" ht="12" customHeight="1">
      <c r="A84" s="10" t="s">
        <v>209</v>
      </c>
      <c r="D84" s="87">
        <v>0</v>
      </c>
      <c r="E84" s="57"/>
      <c r="F84" s="264">
        <f>D84+E84</f>
        <v>0</v>
      </c>
      <c r="G84" s="27"/>
      <c r="H84" s="56"/>
    </row>
    <row r="85" spans="1:8" ht="12" customHeight="1">
      <c r="A85" s="10" t="s">
        <v>210</v>
      </c>
      <c r="D85" s="88">
        <v>0</v>
      </c>
      <c r="E85" s="43">
        <v>0</v>
      </c>
      <c r="F85" s="114">
        <f t="shared" ref="F85:F99" si="11">D85+E85</f>
        <v>0</v>
      </c>
      <c r="G85" s="27"/>
      <c r="H85" s="56"/>
    </row>
    <row r="86" spans="1:8" ht="12" customHeight="1">
      <c r="A86" s="10" t="s">
        <v>211</v>
      </c>
      <c r="D86" s="88">
        <v>0</v>
      </c>
      <c r="E86" s="43">
        <v>0</v>
      </c>
      <c r="F86" s="114">
        <f t="shared" si="11"/>
        <v>0</v>
      </c>
      <c r="G86" s="27"/>
      <c r="H86" s="56"/>
    </row>
    <row r="87" spans="1:8" ht="12" customHeight="1">
      <c r="A87" s="10" t="s">
        <v>212</v>
      </c>
      <c r="D87" s="88">
        <v>0</v>
      </c>
      <c r="E87" s="43">
        <v>0</v>
      </c>
      <c r="F87" s="114">
        <f t="shared" si="11"/>
        <v>0</v>
      </c>
      <c r="G87" s="27"/>
      <c r="H87" s="56"/>
    </row>
    <row r="88" spans="1:8" ht="12" customHeight="1">
      <c r="A88" s="10" t="s">
        <v>213</v>
      </c>
      <c r="D88" s="88">
        <v>0</v>
      </c>
      <c r="E88" s="43">
        <v>0</v>
      </c>
      <c r="F88" s="114">
        <f t="shared" si="11"/>
        <v>0</v>
      </c>
      <c r="G88" s="27"/>
      <c r="H88" s="15"/>
    </row>
    <row r="89" spans="1:8" ht="12" customHeight="1">
      <c r="A89" s="10" t="s">
        <v>214</v>
      </c>
      <c r="D89" s="88">
        <v>0</v>
      </c>
      <c r="E89" s="43">
        <v>0</v>
      </c>
      <c r="F89" s="114">
        <f t="shared" si="11"/>
        <v>0</v>
      </c>
      <c r="G89" s="27"/>
      <c r="H89" s="245" t="s">
        <v>215</v>
      </c>
    </row>
    <row r="90" spans="1:8" ht="12" customHeight="1">
      <c r="A90" s="10" t="s">
        <v>216</v>
      </c>
      <c r="D90" s="88">
        <v>0</v>
      </c>
      <c r="E90" s="43">
        <v>0</v>
      </c>
      <c r="F90" s="114">
        <f t="shared" si="11"/>
        <v>0</v>
      </c>
      <c r="G90" s="27"/>
      <c r="H90" s="245" t="s">
        <v>217</v>
      </c>
    </row>
    <row r="91" spans="1:8" ht="12" customHeight="1">
      <c r="A91" s="10" t="s">
        <v>218</v>
      </c>
      <c r="D91" s="88">
        <v>0</v>
      </c>
      <c r="E91" s="43">
        <v>0</v>
      </c>
      <c r="F91" s="114">
        <f t="shared" si="11"/>
        <v>0</v>
      </c>
      <c r="G91" s="27"/>
      <c r="H91" s="15"/>
    </row>
    <row r="92" spans="1:8" ht="12" customHeight="1">
      <c r="A92" s="10" t="s">
        <v>219</v>
      </c>
      <c r="D92" s="88">
        <v>0</v>
      </c>
      <c r="E92" s="43">
        <v>0</v>
      </c>
      <c r="F92" s="114">
        <f t="shared" si="11"/>
        <v>0</v>
      </c>
      <c r="G92" s="27"/>
      <c r="H92" s="15"/>
    </row>
    <row r="93" spans="1:8" ht="12" customHeight="1">
      <c r="A93" s="10" t="s">
        <v>220</v>
      </c>
      <c r="D93" s="88">
        <v>0</v>
      </c>
      <c r="E93" s="43">
        <v>0</v>
      </c>
      <c r="F93" s="114">
        <f t="shared" si="11"/>
        <v>0</v>
      </c>
      <c r="G93" s="27"/>
      <c r="H93" s="15"/>
    </row>
    <row r="94" spans="1:8" ht="12" customHeight="1">
      <c r="A94" s="10" t="s">
        <v>221</v>
      </c>
      <c r="D94" s="88">
        <v>0</v>
      </c>
      <c r="E94" s="43">
        <v>0</v>
      </c>
      <c r="F94" s="114">
        <f t="shared" si="11"/>
        <v>0</v>
      </c>
      <c r="G94" s="27"/>
      <c r="H94" s="15"/>
    </row>
    <row r="95" spans="1:8" ht="12" customHeight="1">
      <c r="A95" s="10" t="s">
        <v>222</v>
      </c>
      <c r="B95" s="418"/>
      <c r="C95" s="418"/>
      <c r="D95" s="88">
        <v>0</v>
      </c>
      <c r="E95" s="43">
        <v>0</v>
      </c>
      <c r="F95" s="114">
        <f t="shared" si="11"/>
        <v>0</v>
      </c>
      <c r="G95" s="27"/>
      <c r="H95" s="15"/>
    </row>
    <row r="96" spans="1:8" ht="12" customHeight="1">
      <c r="A96" s="10" t="s">
        <v>222</v>
      </c>
      <c r="B96" s="418"/>
      <c r="C96" s="418"/>
      <c r="D96" s="88">
        <v>0</v>
      </c>
      <c r="E96" s="43">
        <v>0</v>
      </c>
      <c r="F96" s="114">
        <f t="shared" si="11"/>
        <v>0</v>
      </c>
      <c r="G96" s="27"/>
      <c r="H96" s="15"/>
    </row>
    <row r="97" spans="1:8" ht="12" customHeight="1">
      <c r="A97" s="10" t="s">
        <v>222</v>
      </c>
      <c r="B97" s="418"/>
      <c r="C97" s="418"/>
      <c r="D97" s="88">
        <v>0</v>
      </c>
      <c r="E97" s="43">
        <v>0</v>
      </c>
      <c r="F97" s="114">
        <f t="shared" si="11"/>
        <v>0</v>
      </c>
      <c r="G97" s="27"/>
      <c r="H97" s="15"/>
    </row>
    <row r="98" spans="1:8" ht="12" customHeight="1">
      <c r="A98" s="10" t="s">
        <v>222</v>
      </c>
      <c r="B98" s="418"/>
      <c r="C98" s="418"/>
      <c r="D98" s="88">
        <v>0</v>
      </c>
      <c r="E98" s="43">
        <v>0</v>
      </c>
      <c r="F98" s="114">
        <f t="shared" si="11"/>
        <v>0</v>
      </c>
      <c r="G98" s="27"/>
      <c r="H98" s="15"/>
    </row>
    <row r="99" spans="1:8" ht="12" customHeight="1">
      <c r="A99" s="20" t="s">
        <v>222</v>
      </c>
      <c r="B99" s="417"/>
      <c r="C99" s="417"/>
      <c r="D99" s="88">
        <v>0</v>
      </c>
      <c r="E99" s="49">
        <v>0</v>
      </c>
      <c r="F99" s="115">
        <f t="shared" si="11"/>
        <v>0</v>
      </c>
      <c r="G99" s="27"/>
      <c r="H99" s="15"/>
    </row>
    <row r="100" spans="1:8" ht="12" customHeight="1">
      <c r="A100" s="59" t="s">
        <v>223</v>
      </c>
      <c r="D100" s="104">
        <f>SUM(D84:D99)</f>
        <v>0</v>
      </c>
      <c r="E100" s="58">
        <f>SUM(E84:E99)</f>
        <v>0</v>
      </c>
      <c r="F100" s="264">
        <f>SUM(F84:F99)</f>
        <v>0</v>
      </c>
      <c r="H100" s="42"/>
    </row>
    <row r="101" spans="1:8" ht="12" customHeight="1">
      <c r="A101" s="59"/>
      <c r="D101" s="26"/>
      <c r="F101" s="60"/>
      <c r="H101" s="42"/>
    </row>
    <row r="102" spans="1:8" ht="13">
      <c r="A102" s="40"/>
      <c r="G102" s="27"/>
      <c r="H102" s="15"/>
    </row>
    <row r="103" spans="1:8" ht="12" customHeight="1">
      <c r="A103" s="232" t="s">
        <v>224</v>
      </c>
      <c r="D103" s="233" t="s">
        <v>155</v>
      </c>
      <c r="E103" s="227" t="s">
        <v>156</v>
      </c>
      <c r="F103" s="234" t="s">
        <v>157</v>
      </c>
      <c r="H103" s="61"/>
    </row>
    <row r="104" spans="1:8" ht="12" customHeight="1">
      <c r="A104" s="10" t="s">
        <v>225</v>
      </c>
      <c r="D104" s="88">
        <v>0</v>
      </c>
      <c r="E104" s="43">
        <v>0</v>
      </c>
      <c r="F104" s="264">
        <f>D104+E104</f>
        <v>0</v>
      </c>
      <c r="H104" s="61"/>
    </row>
    <row r="105" spans="1:8" ht="12" customHeight="1">
      <c r="A105" s="10" t="s">
        <v>226</v>
      </c>
      <c r="D105" s="88">
        <v>0</v>
      </c>
      <c r="E105" s="43">
        <v>0</v>
      </c>
      <c r="F105" s="114">
        <f t="shared" ref="F105:F116" si="12">D105+E105</f>
        <v>0</v>
      </c>
      <c r="H105" s="61"/>
    </row>
    <row r="106" spans="1:8" ht="12" customHeight="1">
      <c r="A106" s="10" t="s">
        <v>227</v>
      </c>
      <c r="D106" s="88">
        <v>0</v>
      </c>
      <c r="E106" s="43">
        <v>0</v>
      </c>
      <c r="F106" s="114">
        <f t="shared" si="12"/>
        <v>0</v>
      </c>
      <c r="H106" s="61"/>
    </row>
    <row r="107" spans="1:8" ht="12" customHeight="1">
      <c r="A107" s="10" t="s">
        <v>228</v>
      </c>
      <c r="D107" s="88">
        <v>0</v>
      </c>
      <c r="E107" s="43">
        <v>0</v>
      </c>
      <c r="F107" s="114">
        <f t="shared" si="12"/>
        <v>0</v>
      </c>
      <c r="H107" s="61"/>
    </row>
    <row r="108" spans="1:8" ht="12" customHeight="1">
      <c r="A108" s="10" t="s">
        <v>229</v>
      </c>
      <c r="D108" s="88">
        <v>0</v>
      </c>
      <c r="E108" s="43">
        <v>0</v>
      </c>
      <c r="F108" s="114">
        <f t="shared" si="12"/>
        <v>0</v>
      </c>
      <c r="H108" s="15"/>
    </row>
    <row r="109" spans="1:8" ht="12" customHeight="1">
      <c r="A109" s="10" t="s">
        <v>230</v>
      </c>
      <c r="D109" s="88">
        <v>0</v>
      </c>
      <c r="E109" s="43">
        <v>0</v>
      </c>
      <c r="F109" s="114">
        <f t="shared" si="12"/>
        <v>0</v>
      </c>
      <c r="H109" s="15"/>
    </row>
    <row r="110" spans="1:8" ht="12" customHeight="1">
      <c r="A110" s="10" t="s">
        <v>231</v>
      </c>
      <c r="D110" s="88">
        <v>0</v>
      </c>
      <c r="E110" s="43">
        <v>0</v>
      </c>
      <c r="F110" s="114">
        <f t="shared" si="12"/>
        <v>0</v>
      </c>
      <c r="H110" s="15"/>
    </row>
    <row r="111" spans="1:8" ht="12" customHeight="1">
      <c r="A111" s="10" t="s">
        <v>232</v>
      </c>
      <c r="D111" s="88">
        <v>0</v>
      </c>
      <c r="E111" s="43">
        <v>0</v>
      </c>
      <c r="F111" s="114">
        <f t="shared" si="12"/>
        <v>0</v>
      </c>
      <c r="H111" s="15"/>
    </row>
    <row r="112" spans="1:8" ht="12" customHeight="1">
      <c r="A112" s="10" t="s">
        <v>222</v>
      </c>
      <c r="B112" s="4" t="s">
        <v>233</v>
      </c>
      <c r="D112" s="88">
        <v>0</v>
      </c>
      <c r="E112" s="43">
        <v>0</v>
      </c>
      <c r="F112" s="114">
        <f t="shared" si="12"/>
        <v>0</v>
      </c>
      <c r="H112" s="15"/>
    </row>
    <row r="113" spans="1:8" ht="12" customHeight="1">
      <c r="A113" s="10" t="s">
        <v>222</v>
      </c>
      <c r="B113" s="418"/>
      <c r="C113" s="418"/>
      <c r="D113" s="88">
        <v>0</v>
      </c>
      <c r="E113" s="43">
        <v>0</v>
      </c>
      <c r="F113" s="114">
        <f t="shared" si="12"/>
        <v>0</v>
      </c>
      <c r="H113" s="15"/>
    </row>
    <row r="114" spans="1:8" ht="12" customHeight="1">
      <c r="A114" s="10" t="s">
        <v>222</v>
      </c>
      <c r="B114" s="418"/>
      <c r="C114" s="418"/>
      <c r="D114" s="88">
        <v>0</v>
      </c>
      <c r="E114" s="43">
        <v>0</v>
      </c>
      <c r="F114" s="114">
        <f t="shared" si="12"/>
        <v>0</v>
      </c>
      <c r="H114" s="15"/>
    </row>
    <row r="115" spans="1:8" ht="12" customHeight="1">
      <c r="A115" s="10" t="s">
        <v>222</v>
      </c>
      <c r="B115" s="418"/>
      <c r="C115" s="418"/>
      <c r="D115" s="88">
        <v>0</v>
      </c>
      <c r="E115" s="43">
        <v>0</v>
      </c>
      <c r="F115" s="114">
        <f>D115+E115</f>
        <v>0</v>
      </c>
      <c r="H115" s="15"/>
    </row>
    <row r="116" spans="1:8" ht="12" customHeight="1">
      <c r="A116" s="20" t="s">
        <v>166</v>
      </c>
      <c r="B116" s="417"/>
      <c r="C116" s="417"/>
      <c r="D116" s="89">
        <v>0</v>
      </c>
      <c r="E116" s="49">
        <v>0</v>
      </c>
      <c r="F116" s="115">
        <f t="shared" si="12"/>
        <v>0</v>
      </c>
      <c r="H116" s="15"/>
    </row>
    <row r="117" spans="1:8" ht="12" customHeight="1">
      <c r="A117" s="59" t="s">
        <v>234</v>
      </c>
      <c r="D117" s="104">
        <f>SUM(D104:D116)</f>
        <v>0</v>
      </c>
      <c r="E117" s="62">
        <f>SUM(E104:E116)</f>
        <v>0</v>
      </c>
      <c r="F117" s="264">
        <f>SUM(F104:F116)</f>
        <v>0</v>
      </c>
      <c r="H117" s="15"/>
    </row>
    <row r="118" spans="1:8" ht="12" customHeight="1">
      <c r="A118" s="10"/>
      <c r="D118" s="63"/>
      <c r="F118" s="63"/>
      <c r="H118" s="15"/>
    </row>
    <row r="119" spans="1:8" ht="12" customHeight="1">
      <c r="A119" s="232" t="s">
        <v>235</v>
      </c>
      <c r="D119" s="233" t="s">
        <v>155</v>
      </c>
      <c r="E119" s="227" t="s">
        <v>156</v>
      </c>
      <c r="F119" s="234" t="s">
        <v>157</v>
      </c>
      <c r="H119" s="15"/>
    </row>
    <row r="120" spans="1:8" ht="12" customHeight="1">
      <c r="A120" s="10" t="s">
        <v>236</v>
      </c>
      <c r="D120" s="90">
        <v>0</v>
      </c>
      <c r="E120" s="57">
        <v>0</v>
      </c>
      <c r="F120" s="264">
        <f t="shared" ref="F120:F128" si="13">D120+E120</f>
        <v>0</v>
      </c>
      <c r="H120" s="15"/>
    </row>
    <row r="121" spans="1:8" ht="12" customHeight="1">
      <c r="A121" s="10" t="s">
        <v>237</v>
      </c>
      <c r="D121" s="88">
        <v>0</v>
      </c>
      <c r="E121" s="43">
        <v>0</v>
      </c>
      <c r="F121" s="114">
        <f t="shared" si="13"/>
        <v>0</v>
      </c>
      <c r="H121" s="15"/>
    </row>
    <row r="122" spans="1:8" ht="12" customHeight="1">
      <c r="A122" s="10" t="s">
        <v>238</v>
      </c>
      <c r="D122" s="88">
        <v>0</v>
      </c>
      <c r="E122" s="43">
        <v>0</v>
      </c>
      <c r="F122" s="114">
        <f t="shared" si="13"/>
        <v>0</v>
      </c>
      <c r="H122" s="15"/>
    </row>
    <row r="123" spans="1:8" ht="12" customHeight="1">
      <c r="A123" s="10" t="s">
        <v>239</v>
      </c>
      <c r="D123" s="88">
        <v>0</v>
      </c>
      <c r="E123" s="43">
        <v>0</v>
      </c>
      <c r="F123" s="114">
        <f t="shared" si="13"/>
        <v>0</v>
      </c>
      <c r="H123" s="15"/>
    </row>
    <row r="124" spans="1:8" ht="12" customHeight="1">
      <c r="A124" s="10" t="s">
        <v>240</v>
      </c>
      <c r="D124" s="88">
        <v>0</v>
      </c>
      <c r="E124" s="43">
        <v>0</v>
      </c>
      <c r="F124" s="114">
        <f t="shared" si="13"/>
        <v>0</v>
      </c>
      <c r="H124" s="15"/>
    </row>
    <row r="125" spans="1:8" ht="12" customHeight="1">
      <c r="A125" s="10" t="s">
        <v>166</v>
      </c>
      <c r="B125" s="418"/>
      <c r="C125" s="418"/>
      <c r="D125" s="88">
        <v>0</v>
      </c>
      <c r="E125" s="43">
        <v>0</v>
      </c>
      <c r="F125" s="114">
        <f t="shared" si="13"/>
        <v>0</v>
      </c>
      <c r="H125" s="15"/>
    </row>
    <row r="126" spans="1:8" ht="12" customHeight="1">
      <c r="A126" s="10" t="s">
        <v>166</v>
      </c>
      <c r="B126" s="418"/>
      <c r="C126" s="418"/>
      <c r="D126" s="88">
        <v>0</v>
      </c>
      <c r="E126" s="43">
        <v>0</v>
      </c>
      <c r="F126" s="114">
        <f t="shared" si="13"/>
        <v>0</v>
      </c>
      <c r="H126" s="15"/>
    </row>
    <row r="127" spans="1:8" ht="12" customHeight="1">
      <c r="A127" s="10" t="s">
        <v>166</v>
      </c>
      <c r="B127" s="418"/>
      <c r="C127" s="418"/>
      <c r="D127" s="88">
        <v>0</v>
      </c>
      <c r="E127" s="43">
        <v>0</v>
      </c>
      <c r="F127" s="114">
        <f t="shared" si="13"/>
        <v>0</v>
      </c>
      <c r="H127" s="15"/>
    </row>
    <row r="128" spans="1:8" ht="12" customHeight="1">
      <c r="A128" s="20" t="s">
        <v>166</v>
      </c>
      <c r="B128" s="417"/>
      <c r="C128" s="417"/>
      <c r="D128" s="89">
        <v>0</v>
      </c>
      <c r="E128" s="49">
        <v>0</v>
      </c>
      <c r="F128" s="115">
        <f t="shared" si="13"/>
        <v>0</v>
      </c>
      <c r="H128" s="15"/>
    </row>
    <row r="129" spans="1:8" ht="12" customHeight="1">
      <c r="A129" s="59" t="s">
        <v>241</v>
      </c>
      <c r="D129" s="104">
        <f>SUM(D120:D128)</f>
        <v>0</v>
      </c>
      <c r="E129" s="62">
        <f>SUM(E120:E128)</f>
        <v>0</v>
      </c>
      <c r="F129" s="110">
        <f>SUM(F120:F128)</f>
        <v>0</v>
      </c>
      <c r="H129" s="15"/>
    </row>
    <row r="130" spans="1:8" ht="12" customHeight="1">
      <c r="A130" s="10"/>
      <c r="D130" s="63"/>
      <c r="H130" s="15"/>
    </row>
    <row r="131" spans="1:8" ht="12" customHeight="1">
      <c r="A131" s="59" t="s">
        <v>247</v>
      </c>
      <c r="D131" s="104">
        <f>+D56+D81+D100+D117+D129</f>
        <v>0</v>
      </c>
      <c r="E131" s="62">
        <f>+E56+E81+E100+E117+E129+E145</f>
        <v>0</v>
      </c>
      <c r="F131" s="110">
        <f>+F56+F81+F100+F117+F129</f>
        <v>0</v>
      </c>
      <c r="G131" s="27"/>
      <c r="H131" s="15"/>
    </row>
    <row r="132" spans="1:8" ht="12" customHeight="1">
      <c r="A132" s="10"/>
      <c r="D132" s="63"/>
      <c r="H132" s="15"/>
    </row>
    <row r="133" spans="1:8" ht="12" customHeight="1">
      <c r="A133" s="232" t="s">
        <v>242</v>
      </c>
      <c r="D133" s="233" t="s">
        <v>155</v>
      </c>
      <c r="E133" s="227" t="s">
        <v>156</v>
      </c>
      <c r="F133" s="234" t="s">
        <v>157</v>
      </c>
      <c r="H133" s="15"/>
    </row>
    <row r="134" spans="1:8" ht="12" customHeight="1">
      <c r="A134" s="10" t="s">
        <v>243</v>
      </c>
      <c r="D134" s="90">
        <v>0</v>
      </c>
      <c r="E134" s="57">
        <v>0</v>
      </c>
      <c r="F134" s="264">
        <f>D134+E134</f>
        <v>0</v>
      </c>
      <c r="H134" s="15"/>
    </row>
    <row r="135" spans="1:8" ht="12" customHeight="1">
      <c r="A135" s="20" t="s">
        <v>244</v>
      </c>
      <c r="B135" s="21"/>
      <c r="C135" s="21"/>
      <c r="D135" s="89">
        <v>0</v>
      </c>
      <c r="E135" s="49">
        <v>0</v>
      </c>
      <c r="F135" s="115">
        <f>D135+E135</f>
        <v>0</v>
      </c>
      <c r="H135" s="15"/>
    </row>
    <row r="136" spans="1:8" ht="12" customHeight="1">
      <c r="A136" s="59" t="s">
        <v>435</v>
      </c>
      <c r="D136" s="104">
        <f>SUM(D134:D135)</f>
        <v>0</v>
      </c>
      <c r="E136" s="265">
        <f>SUM(E134:E135)</f>
        <v>0</v>
      </c>
      <c r="F136" s="264">
        <f>SUM(F134:F135)</f>
        <v>0</v>
      </c>
      <c r="H136" s="15"/>
    </row>
    <row r="137" spans="1:8" ht="12" customHeight="1">
      <c r="A137" s="10"/>
      <c r="D137" s="35"/>
      <c r="E137" s="35"/>
      <c r="F137" s="35"/>
      <c r="H137" s="15"/>
    </row>
    <row r="138" spans="1:8" ht="12" customHeight="1">
      <c r="A138" s="232" t="s">
        <v>245</v>
      </c>
      <c r="D138" s="233" t="s">
        <v>155</v>
      </c>
      <c r="E138" s="227" t="s">
        <v>156</v>
      </c>
      <c r="F138" s="234" t="s">
        <v>157</v>
      </c>
      <c r="H138" s="15"/>
    </row>
    <row r="139" spans="1:8" ht="12" customHeight="1">
      <c r="A139" s="10" t="s">
        <v>246</v>
      </c>
      <c r="D139" s="88">
        <v>0</v>
      </c>
      <c r="E139" s="43">
        <v>0</v>
      </c>
      <c r="F139" s="114">
        <f>D139+E139</f>
        <v>0</v>
      </c>
      <c r="H139" s="15"/>
    </row>
    <row r="140" spans="1:8" ht="12" customHeight="1">
      <c r="A140" s="10" t="s">
        <v>442</v>
      </c>
      <c r="D140" s="88">
        <v>0</v>
      </c>
      <c r="E140" s="43">
        <v>0</v>
      </c>
      <c r="F140" s="114">
        <f>D140+E140</f>
        <v>0</v>
      </c>
      <c r="H140" s="15"/>
    </row>
    <row r="141" spans="1:8" ht="12" customHeight="1">
      <c r="A141" s="10" t="s">
        <v>443</v>
      </c>
      <c r="D141" s="88">
        <v>0</v>
      </c>
      <c r="E141" s="43">
        <v>0</v>
      </c>
      <c r="F141" s="114">
        <f t="shared" ref="F141:F144" si="14">D141+E141</f>
        <v>0</v>
      </c>
      <c r="H141" s="15"/>
    </row>
    <row r="142" spans="1:8" ht="12" customHeight="1">
      <c r="A142" s="10" t="s">
        <v>166</v>
      </c>
      <c r="B142" s="418"/>
      <c r="C142" s="418"/>
      <c r="D142" s="88">
        <v>0</v>
      </c>
      <c r="E142" s="43">
        <v>0</v>
      </c>
      <c r="F142" s="114">
        <f t="shared" si="14"/>
        <v>0</v>
      </c>
      <c r="H142" s="15"/>
    </row>
    <row r="143" spans="1:8" ht="12" customHeight="1">
      <c r="A143" s="10" t="s">
        <v>166</v>
      </c>
      <c r="B143" s="418"/>
      <c r="C143" s="418"/>
      <c r="D143" s="88">
        <v>0</v>
      </c>
      <c r="E143" s="43">
        <v>0</v>
      </c>
      <c r="F143" s="114">
        <f t="shared" si="14"/>
        <v>0</v>
      </c>
      <c r="H143" s="15"/>
    </row>
    <row r="144" spans="1:8" ht="12" customHeight="1">
      <c r="A144" s="20" t="s">
        <v>166</v>
      </c>
      <c r="B144" s="417"/>
      <c r="C144" s="417"/>
      <c r="D144" s="89">
        <v>0</v>
      </c>
      <c r="E144" s="49">
        <v>0</v>
      </c>
      <c r="F144" s="115">
        <f t="shared" si="14"/>
        <v>0</v>
      </c>
      <c r="H144" s="15"/>
    </row>
    <row r="145" spans="1:8" ht="12" customHeight="1">
      <c r="A145" s="59" t="s">
        <v>434</v>
      </c>
      <c r="D145" s="104">
        <f>SUM(D139:D144)</f>
        <v>0</v>
      </c>
      <c r="E145" s="265">
        <f>SUM(E139:E144)</f>
        <v>0</v>
      </c>
      <c r="F145" s="264">
        <f>SUM(F139:F144)</f>
        <v>0</v>
      </c>
      <c r="H145" s="15"/>
    </row>
    <row r="146" spans="1:8" ht="12" customHeight="1">
      <c r="A146" s="10"/>
      <c r="D146" s="63"/>
      <c r="H146" s="15"/>
    </row>
    <row r="147" spans="1:8" ht="12" customHeight="1">
      <c r="A147" s="64"/>
      <c r="B147" s="21"/>
      <c r="C147" s="21"/>
      <c r="D147" s="53"/>
      <c r="E147" s="21"/>
      <c r="F147" s="21"/>
      <c r="G147" s="65"/>
      <c r="H147" s="66"/>
    </row>
    <row r="148" spans="1:8" ht="12" customHeight="1">
      <c r="A148" s="67"/>
      <c r="B148" s="21"/>
      <c r="C148" s="21"/>
      <c r="D148" s="53"/>
      <c r="E148" s="21"/>
      <c r="F148" s="21"/>
      <c r="G148" s="65"/>
      <c r="H148" s="68"/>
    </row>
    <row r="149" spans="1:8" ht="12" customHeight="1">
      <c r="A149" s="69"/>
      <c r="D149" s="26"/>
      <c r="G149" s="27"/>
      <c r="H149" s="56"/>
    </row>
    <row r="150" spans="1:8" ht="12" customHeight="1">
      <c r="A150" s="232" t="s">
        <v>248</v>
      </c>
      <c r="D150" s="233" t="s">
        <v>155</v>
      </c>
      <c r="E150" s="227" t="s">
        <v>156</v>
      </c>
      <c r="F150" s="234" t="s">
        <v>157</v>
      </c>
      <c r="H150" s="45"/>
    </row>
    <row r="151" spans="1:8" ht="12" customHeight="1">
      <c r="A151" s="10" t="s">
        <v>249</v>
      </c>
      <c r="D151" s="87">
        <v>0</v>
      </c>
      <c r="E151" s="32"/>
      <c r="F151" s="111">
        <f t="shared" ref="F151:F160" si="15">D151+E151</f>
        <v>0</v>
      </c>
      <c r="H151" s="45"/>
    </row>
    <row r="152" spans="1:8" ht="12" customHeight="1">
      <c r="A152" s="10" t="s">
        <v>250</v>
      </c>
      <c r="D152" s="88">
        <v>0</v>
      </c>
      <c r="E152" s="43">
        <v>0</v>
      </c>
      <c r="F152" s="111">
        <f t="shared" si="15"/>
        <v>0</v>
      </c>
      <c r="H152" s="45"/>
    </row>
    <row r="153" spans="1:8" ht="12" customHeight="1">
      <c r="A153" s="10" t="s">
        <v>251</v>
      </c>
      <c r="D153" s="88">
        <v>0</v>
      </c>
      <c r="E153" s="43">
        <v>0</v>
      </c>
      <c r="F153" s="111">
        <f t="shared" si="15"/>
        <v>0</v>
      </c>
      <c r="G153" s="27"/>
      <c r="H153" s="45"/>
    </row>
    <row r="154" spans="1:8" ht="12" customHeight="1">
      <c r="A154" s="10" t="s">
        <v>252</v>
      </c>
      <c r="D154" s="88">
        <v>0</v>
      </c>
      <c r="E154" s="43">
        <v>0</v>
      </c>
      <c r="F154" s="111">
        <f t="shared" si="15"/>
        <v>0</v>
      </c>
      <c r="G154" s="27"/>
      <c r="H154" s="45"/>
    </row>
    <row r="155" spans="1:8" ht="12" customHeight="1">
      <c r="A155" s="10" t="s">
        <v>253</v>
      </c>
      <c r="D155" s="88">
        <v>0</v>
      </c>
      <c r="E155" s="43">
        <v>0</v>
      </c>
      <c r="F155" s="111">
        <f t="shared" si="15"/>
        <v>0</v>
      </c>
      <c r="G155" s="27"/>
      <c r="H155" s="45"/>
    </row>
    <row r="156" spans="1:8" ht="12" customHeight="1">
      <c r="A156" s="10" t="s">
        <v>254</v>
      </c>
      <c r="D156" s="88">
        <v>0</v>
      </c>
      <c r="E156" s="43">
        <v>0</v>
      </c>
      <c r="F156" s="111">
        <f t="shared" si="15"/>
        <v>0</v>
      </c>
      <c r="G156" s="27"/>
      <c r="H156" s="45"/>
    </row>
    <row r="157" spans="1:8" ht="12" customHeight="1">
      <c r="A157" s="10" t="s">
        <v>444</v>
      </c>
      <c r="D157" s="88">
        <v>0</v>
      </c>
      <c r="E157" s="43">
        <v>0</v>
      </c>
      <c r="F157" s="111">
        <f t="shared" si="15"/>
        <v>0</v>
      </c>
      <c r="G157" s="27"/>
      <c r="H157" s="45"/>
    </row>
    <row r="158" spans="1:8" ht="12" customHeight="1">
      <c r="A158" s="10" t="s">
        <v>222</v>
      </c>
      <c r="B158" s="418"/>
      <c r="C158" s="418"/>
      <c r="D158" s="88">
        <v>0</v>
      </c>
      <c r="E158" s="43">
        <v>0</v>
      </c>
      <c r="F158" s="111">
        <f t="shared" si="15"/>
        <v>0</v>
      </c>
      <c r="G158" s="27"/>
      <c r="H158" s="45"/>
    </row>
    <row r="159" spans="1:8" ht="12" customHeight="1">
      <c r="A159" s="10" t="s">
        <v>222</v>
      </c>
      <c r="B159" s="418"/>
      <c r="C159" s="418"/>
      <c r="D159" s="88">
        <v>0</v>
      </c>
      <c r="E159" s="43">
        <v>0</v>
      </c>
      <c r="F159" s="111">
        <f t="shared" si="15"/>
        <v>0</v>
      </c>
      <c r="G159" s="27"/>
      <c r="H159" s="45"/>
    </row>
    <row r="160" spans="1:8" ht="12" customHeight="1">
      <c r="A160" s="10" t="s">
        <v>222</v>
      </c>
      <c r="B160" s="418"/>
      <c r="C160" s="418"/>
      <c r="D160" s="88">
        <v>0</v>
      </c>
      <c r="E160" s="43">
        <v>0</v>
      </c>
      <c r="F160" s="111">
        <f t="shared" si="15"/>
        <v>0</v>
      </c>
      <c r="G160" s="27"/>
      <c r="H160" s="45"/>
    </row>
    <row r="161" spans="1:10" ht="12" customHeight="1">
      <c r="A161" s="20" t="s">
        <v>222</v>
      </c>
      <c r="B161" s="417"/>
      <c r="C161" s="417"/>
      <c r="D161" s="89">
        <v>0</v>
      </c>
      <c r="E161" s="49">
        <v>0</v>
      </c>
      <c r="F161" s="113">
        <f>D161+E161</f>
        <v>0</v>
      </c>
      <c r="G161" s="27"/>
      <c r="H161" s="45"/>
    </row>
    <row r="162" spans="1:10" ht="15" customHeight="1">
      <c r="A162" s="59" t="s">
        <v>255</v>
      </c>
      <c r="D162" s="104">
        <f>SUM(D151:D161)</f>
        <v>0</v>
      </c>
      <c r="E162" s="266">
        <f>SUM(E151:E161)</f>
        <v>0</v>
      </c>
      <c r="F162" s="261">
        <f>SUM(F151:F161)</f>
        <v>0</v>
      </c>
      <c r="G162" s="27"/>
      <c r="H162" s="45"/>
    </row>
    <row r="163" spans="1:10" ht="12" customHeight="1">
      <c r="A163" s="70"/>
      <c r="D163" s="26"/>
      <c r="G163" s="27"/>
      <c r="H163" s="45"/>
    </row>
    <row r="164" spans="1:10" ht="12" customHeight="1">
      <c r="A164" s="70"/>
      <c r="D164" s="233" t="s">
        <v>155</v>
      </c>
      <c r="E164" s="227" t="s">
        <v>156</v>
      </c>
      <c r="F164" s="234" t="s">
        <v>157</v>
      </c>
      <c r="G164" s="27"/>
      <c r="H164" s="45" t="s">
        <v>449</v>
      </c>
    </row>
    <row r="165" spans="1:10" ht="12" customHeight="1">
      <c r="A165" s="70" t="s">
        <v>256</v>
      </c>
      <c r="D165" s="87">
        <v>0</v>
      </c>
      <c r="E165" s="32">
        <v>0</v>
      </c>
      <c r="F165" s="110">
        <f>D165+E165</f>
        <v>0</v>
      </c>
      <c r="G165" s="36" t="e">
        <f>F165/F131</f>
        <v>#DIV/0!</v>
      </c>
      <c r="H165" s="235" t="s">
        <v>448</v>
      </c>
      <c r="J165" s="4" t="s">
        <v>171</v>
      </c>
    </row>
    <row r="166" spans="1:10" ht="12" customHeight="1">
      <c r="A166" s="71"/>
      <c r="D166" s="26"/>
      <c r="G166" s="44"/>
      <c r="H166" s="45"/>
    </row>
    <row r="167" spans="1:10" ht="12" customHeight="1">
      <c r="A167" s="232" t="s">
        <v>257</v>
      </c>
      <c r="D167" s="233" t="s">
        <v>155</v>
      </c>
      <c r="E167" s="227" t="s">
        <v>156</v>
      </c>
      <c r="F167" s="234" t="s">
        <v>157</v>
      </c>
      <c r="H167" s="45"/>
    </row>
    <row r="168" spans="1:10" ht="12" customHeight="1">
      <c r="A168" s="10" t="s">
        <v>258</v>
      </c>
      <c r="D168" s="87">
        <v>0</v>
      </c>
      <c r="E168" s="32"/>
      <c r="F168" s="110">
        <f t="shared" ref="F168:F179" si="16">D168+E168</f>
        <v>0</v>
      </c>
      <c r="H168" s="45"/>
    </row>
    <row r="169" spans="1:10" ht="12" customHeight="1">
      <c r="A169" s="10" t="s">
        <v>259</v>
      </c>
      <c r="D169" s="88">
        <v>0</v>
      </c>
      <c r="E169" s="43">
        <v>0</v>
      </c>
      <c r="F169" s="111">
        <f t="shared" si="16"/>
        <v>0</v>
      </c>
      <c r="H169" s="45"/>
    </row>
    <row r="170" spans="1:10" ht="12" customHeight="1">
      <c r="A170" s="10" t="s">
        <v>260</v>
      </c>
      <c r="D170" s="88">
        <v>0</v>
      </c>
      <c r="E170" s="43">
        <v>0</v>
      </c>
      <c r="F170" s="111">
        <f t="shared" si="16"/>
        <v>0</v>
      </c>
      <c r="H170" s="45"/>
    </row>
    <row r="171" spans="1:10" ht="12" customHeight="1">
      <c r="A171" s="10" t="s">
        <v>261</v>
      </c>
      <c r="D171" s="88">
        <v>0</v>
      </c>
      <c r="E171" s="43">
        <v>0</v>
      </c>
      <c r="F171" s="111">
        <f t="shared" si="16"/>
        <v>0</v>
      </c>
      <c r="H171" s="45"/>
    </row>
    <row r="172" spans="1:10" ht="12" customHeight="1">
      <c r="A172" s="10" t="s">
        <v>262</v>
      </c>
      <c r="D172" s="88">
        <v>0</v>
      </c>
      <c r="E172" s="43">
        <v>0</v>
      </c>
      <c r="F172" s="111">
        <f t="shared" si="16"/>
        <v>0</v>
      </c>
      <c r="H172" s="42"/>
    </row>
    <row r="173" spans="1:10" ht="12" customHeight="1">
      <c r="A173" s="10" t="s">
        <v>263</v>
      </c>
      <c r="D173" s="88">
        <v>0</v>
      </c>
      <c r="E173" s="43">
        <v>0</v>
      </c>
      <c r="F173" s="111">
        <f t="shared" si="16"/>
        <v>0</v>
      </c>
      <c r="H173" s="42"/>
    </row>
    <row r="174" spans="1:10" ht="12" customHeight="1">
      <c r="A174" s="10" t="s">
        <v>264</v>
      </c>
      <c r="D174" s="88">
        <v>0</v>
      </c>
      <c r="E174" s="43">
        <v>0</v>
      </c>
      <c r="F174" s="111">
        <f t="shared" si="16"/>
        <v>0</v>
      </c>
      <c r="H174" s="42"/>
    </row>
    <row r="175" spans="1:10" ht="12" customHeight="1">
      <c r="A175" s="10" t="s">
        <v>222</v>
      </c>
      <c r="B175" s="4" t="s">
        <v>265</v>
      </c>
      <c r="D175" s="88">
        <v>0</v>
      </c>
      <c r="E175" s="43">
        <v>0</v>
      </c>
      <c r="F175" s="111">
        <f t="shared" si="16"/>
        <v>0</v>
      </c>
      <c r="G175" s="27"/>
      <c r="H175" s="42"/>
    </row>
    <row r="176" spans="1:10" ht="12" customHeight="1">
      <c r="A176" s="229" t="s">
        <v>166</v>
      </c>
      <c r="B176" s="4" t="s">
        <v>266</v>
      </c>
      <c r="D176" s="88">
        <v>0</v>
      </c>
      <c r="E176" s="43">
        <v>0</v>
      </c>
      <c r="F176" s="111">
        <f t="shared" si="16"/>
        <v>0</v>
      </c>
      <c r="G176" s="27"/>
      <c r="H176" s="42"/>
    </row>
    <row r="177" spans="1:8" ht="12" customHeight="1">
      <c r="A177" s="10" t="s">
        <v>222</v>
      </c>
      <c r="B177" s="418"/>
      <c r="C177" s="418"/>
      <c r="D177" s="88">
        <v>0</v>
      </c>
      <c r="E177" s="43">
        <v>0</v>
      </c>
      <c r="F177" s="111">
        <f t="shared" si="16"/>
        <v>0</v>
      </c>
      <c r="G177" s="27"/>
      <c r="H177" s="42"/>
    </row>
    <row r="178" spans="1:8" ht="12" customHeight="1">
      <c r="A178" s="10" t="s">
        <v>222</v>
      </c>
      <c r="B178" s="418"/>
      <c r="C178" s="418"/>
      <c r="D178" s="88">
        <v>0</v>
      </c>
      <c r="E178" s="43">
        <v>0</v>
      </c>
      <c r="F178" s="111">
        <f t="shared" si="16"/>
        <v>0</v>
      </c>
      <c r="G178" s="27"/>
      <c r="H178" s="42"/>
    </row>
    <row r="179" spans="1:8" ht="12" customHeight="1">
      <c r="A179" s="20" t="s">
        <v>222</v>
      </c>
      <c r="B179" s="417"/>
      <c r="C179" s="417"/>
      <c r="D179" s="88">
        <v>0</v>
      </c>
      <c r="E179" s="43">
        <v>0</v>
      </c>
      <c r="F179" s="111">
        <f t="shared" si="16"/>
        <v>0</v>
      </c>
      <c r="G179" s="27"/>
      <c r="H179" s="42"/>
    </row>
    <row r="180" spans="1:8" ht="12" customHeight="1">
      <c r="A180" s="59" t="s">
        <v>267</v>
      </c>
      <c r="D180" s="104">
        <f>SUM(D168:D179)</f>
        <v>0</v>
      </c>
      <c r="E180" s="72">
        <f>SUM(E168:E179)</f>
        <v>0</v>
      </c>
      <c r="F180" s="112">
        <f>SUM(F168:F179)</f>
        <v>0</v>
      </c>
      <c r="G180" s="27"/>
      <c r="H180" s="42"/>
    </row>
    <row r="181" spans="1:8" ht="12" customHeight="1">
      <c r="A181" s="10"/>
      <c r="D181" s="73"/>
      <c r="H181" s="42"/>
    </row>
    <row r="182" spans="1:8" ht="12" customHeight="1" thickBot="1">
      <c r="A182" s="70" t="s">
        <v>268</v>
      </c>
      <c r="D182" s="108">
        <f>D131+D162+D165+D180+D136+D145</f>
        <v>0</v>
      </c>
      <c r="E182" s="74">
        <f t="shared" ref="E182:F182" si="17">E131+E162+E165+E180+E136+E145</f>
        <v>0</v>
      </c>
      <c r="F182" s="109">
        <f t="shared" si="17"/>
        <v>0</v>
      </c>
      <c r="G182" s="267">
        <f>F182-F23</f>
        <v>0</v>
      </c>
      <c r="H182" s="42"/>
    </row>
    <row r="183" spans="1:8" ht="12" customHeight="1" thickTop="1" thickBot="1">
      <c r="A183" s="64"/>
      <c r="B183" s="21"/>
      <c r="C183" s="21"/>
      <c r="D183" s="75"/>
      <c r="E183" s="67"/>
      <c r="F183" s="67"/>
      <c r="G183" s="65"/>
      <c r="H183" s="76"/>
    </row>
    <row r="184" spans="1:8" ht="6.65" customHeight="1">
      <c r="A184" s="69"/>
      <c r="D184" s="77"/>
      <c r="E184" s="69"/>
      <c r="F184" s="69"/>
      <c r="G184" s="27"/>
      <c r="H184" s="42"/>
    </row>
    <row r="185" spans="1:8" ht="13">
      <c r="A185" s="144"/>
      <c r="B185" s="5"/>
      <c r="C185" s="5"/>
      <c r="D185" s="145"/>
      <c r="E185" s="146"/>
      <c r="F185" s="146"/>
      <c r="G185" s="147"/>
      <c r="H185" s="153"/>
    </row>
    <row r="186" spans="1:8" ht="12" customHeight="1">
      <c r="A186" s="10"/>
      <c r="C186" s="130" t="s">
        <v>269</v>
      </c>
      <c r="D186" s="120"/>
      <c r="E186" s="121"/>
      <c r="F186" s="268">
        <f>D186+E186</f>
        <v>0</v>
      </c>
      <c r="G186" s="14"/>
      <c r="H186" s="42"/>
    </row>
    <row r="187" spans="1:8" ht="12" customHeight="1">
      <c r="A187" s="10"/>
      <c r="C187" s="20" t="s">
        <v>270</v>
      </c>
      <c r="D187" s="122"/>
      <c r="E187" s="123"/>
      <c r="F187" s="269">
        <f>D187+E187</f>
        <v>0</v>
      </c>
      <c r="G187" s="13"/>
      <c r="H187" s="42"/>
    </row>
    <row r="188" spans="1:8" ht="6.65" customHeight="1">
      <c r="A188" s="10"/>
      <c r="D188" s="73"/>
      <c r="G188" s="13"/>
      <c r="H188" s="42"/>
    </row>
    <row r="189" spans="1:8" ht="12" customHeight="1">
      <c r="A189" s="10"/>
      <c r="B189" s="124" t="s">
        <v>445</v>
      </c>
      <c r="C189" s="5"/>
      <c r="D189" s="246" t="s">
        <v>271</v>
      </c>
      <c r="E189" s="247" t="s">
        <v>272</v>
      </c>
      <c r="F189" s="148"/>
      <c r="G189" s="13"/>
      <c r="H189" s="42"/>
    </row>
    <row r="190" spans="1:8" ht="12" customHeight="1">
      <c r="A190" s="10"/>
      <c r="B190" s="10" t="s">
        <v>188</v>
      </c>
      <c r="D190" s="270" t="e">
        <f>D56/$D$186</f>
        <v>#DIV/0!</v>
      </c>
      <c r="E190" s="271" t="e">
        <f>D56/$D$187</f>
        <v>#DIV/0!</v>
      </c>
      <c r="F190" s="63"/>
      <c r="G190" s="149"/>
      <c r="H190" s="42"/>
    </row>
    <row r="191" spans="1:8" ht="12" customHeight="1">
      <c r="A191" s="10"/>
      <c r="B191" s="10" t="s">
        <v>247</v>
      </c>
      <c r="D191" s="270" t="e">
        <f>D131/$D$186</f>
        <v>#DIV/0!</v>
      </c>
      <c r="E191" s="271" t="e">
        <f>D131/$D$187</f>
        <v>#DIV/0!</v>
      </c>
      <c r="F191" s="63"/>
      <c r="G191" s="13"/>
      <c r="H191" s="15"/>
    </row>
    <row r="192" spans="1:8" ht="12" customHeight="1">
      <c r="A192" s="10"/>
      <c r="B192" s="10" t="s">
        <v>144</v>
      </c>
      <c r="D192" s="270" t="e">
        <f>D182/$D$186</f>
        <v>#DIV/0!</v>
      </c>
      <c r="E192" s="271" t="e">
        <f>D182/$D$187</f>
        <v>#DIV/0!</v>
      </c>
      <c r="F192" s="63"/>
      <c r="G192" s="13"/>
      <c r="H192" s="15"/>
    </row>
    <row r="193" spans="1:8" ht="12" customHeight="1">
      <c r="A193" s="10"/>
      <c r="B193" s="248" t="s">
        <v>273</v>
      </c>
      <c r="C193" s="21"/>
      <c r="D193" s="272" t="e">
        <f>(D131+D165)/$D$186</f>
        <v>#DIV/0!</v>
      </c>
      <c r="E193" s="126" t="e">
        <f>(D131+D165)/$D$187</f>
        <v>#DIV/0!</v>
      </c>
      <c r="F193" s="100"/>
      <c r="G193" s="13"/>
      <c r="H193" s="45"/>
    </row>
    <row r="194" spans="1:8" ht="12" customHeight="1">
      <c r="A194" s="10"/>
      <c r="B194" s="47"/>
      <c r="D194" s="63"/>
      <c r="E194" s="100"/>
      <c r="F194" s="100"/>
      <c r="G194" s="13"/>
      <c r="H194" s="45"/>
    </row>
    <row r="195" spans="1:8" ht="12" customHeight="1">
      <c r="A195" s="10"/>
      <c r="B195" s="124" t="s">
        <v>446</v>
      </c>
      <c r="C195" s="5"/>
      <c r="D195" s="246" t="s">
        <v>271</v>
      </c>
      <c r="E195" s="247" t="s">
        <v>272</v>
      </c>
      <c r="F195" s="100"/>
      <c r="G195" s="13"/>
      <c r="H195" s="45"/>
    </row>
    <row r="196" spans="1:8" ht="12" customHeight="1">
      <c r="A196" s="10"/>
      <c r="B196" s="10" t="s">
        <v>188</v>
      </c>
      <c r="D196" s="273" t="e">
        <f>E56/$E$186</f>
        <v>#DIV/0!</v>
      </c>
      <c r="E196" s="274" t="e">
        <f>E56/$E$187</f>
        <v>#DIV/0!</v>
      </c>
      <c r="F196" s="100"/>
      <c r="G196" s="13"/>
      <c r="H196" s="45"/>
    </row>
    <row r="197" spans="1:8" ht="12" customHeight="1">
      <c r="A197" s="10"/>
      <c r="B197" s="10" t="s">
        <v>247</v>
      </c>
      <c r="D197" s="273" t="e">
        <f>E131/$E$186</f>
        <v>#DIV/0!</v>
      </c>
      <c r="E197" s="274" t="e">
        <f>E131/$E$187</f>
        <v>#DIV/0!</v>
      </c>
      <c r="F197" s="100"/>
      <c r="G197" s="13"/>
      <c r="H197" s="45"/>
    </row>
    <row r="198" spans="1:8" ht="12" customHeight="1">
      <c r="A198" s="10"/>
      <c r="B198" s="10" t="s">
        <v>144</v>
      </c>
      <c r="D198" s="273" t="e">
        <f>E182/$E$186</f>
        <v>#DIV/0!</v>
      </c>
      <c r="E198" s="274" t="e">
        <f>E182/$E$187</f>
        <v>#DIV/0!</v>
      </c>
      <c r="F198" s="100"/>
      <c r="G198" s="13"/>
      <c r="H198" s="45"/>
    </row>
    <row r="199" spans="1:8" ht="12" customHeight="1">
      <c r="A199" s="10"/>
      <c r="B199" s="248" t="s">
        <v>273</v>
      </c>
      <c r="C199" s="21"/>
      <c r="D199" s="275" t="e">
        <f>(E131+E165)/$E$186</f>
        <v>#DIV/0!</v>
      </c>
      <c r="E199" s="129" t="e">
        <f>(E131+E165)/$E$187</f>
        <v>#DIV/0!</v>
      </c>
      <c r="F199" s="100"/>
      <c r="G199" s="13"/>
      <c r="H199" s="45"/>
    </row>
    <row r="200" spans="1:8" ht="12" customHeight="1">
      <c r="A200" s="10"/>
      <c r="B200" s="47"/>
      <c r="D200" s="63"/>
      <c r="E200" s="100"/>
      <c r="F200" s="100"/>
      <c r="G200" s="13"/>
      <c r="H200" s="45"/>
    </row>
    <row r="201" spans="1:8" ht="12" customHeight="1">
      <c r="A201" s="10"/>
      <c r="B201" s="249" t="s">
        <v>447</v>
      </c>
      <c r="C201" s="5"/>
      <c r="D201" s="250" t="s">
        <v>271</v>
      </c>
      <c r="E201" s="251" t="s">
        <v>272</v>
      </c>
      <c r="F201" s="100"/>
      <c r="G201" s="13"/>
      <c r="H201" s="45"/>
    </row>
    <row r="202" spans="1:8" ht="12" customHeight="1">
      <c r="A202" s="10"/>
      <c r="B202" s="239" t="s">
        <v>188</v>
      </c>
      <c r="D202" s="264" t="e">
        <f>F56/$F$186</f>
        <v>#DIV/0!</v>
      </c>
      <c r="E202" s="127" t="e">
        <f>F56/$F$187</f>
        <v>#DIV/0!</v>
      </c>
      <c r="F202" s="100"/>
      <c r="G202" s="13"/>
      <c r="H202" s="45"/>
    </row>
    <row r="203" spans="1:8" ht="12" customHeight="1">
      <c r="A203" s="10"/>
      <c r="B203" s="239" t="s">
        <v>247</v>
      </c>
      <c r="D203" s="264" t="e">
        <f>F131/$F$186</f>
        <v>#DIV/0!</v>
      </c>
      <c r="E203" s="127" t="e">
        <f>F131/$F$187</f>
        <v>#DIV/0!</v>
      </c>
      <c r="F203" s="100"/>
      <c r="G203" s="13"/>
      <c r="H203" s="45"/>
    </row>
    <row r="204" spans="1:8" ht="12" customHeight="1">
      <c r="A204" s="10"/>
      <c r="B204" s="239" t="s">
        <v>144</v>
      </c>
      <c r="D204" s="264" t="e">
        <f>F182/$F$186</f>
        <v>#DIV/0!</v>
      </c>
      <c r="E204" s="127" t="e">
        <f>F182/$F$187</f>
        <v>#DIV/0!</v>
      </c>
      <c r="F204" s="100"/>
      <c r="G204" s="13"/>
      <c r="H204" s="45"/>
    </row>
    <row r="205" spans="1:8" ht="12" customHeight="1">
      <c r="A205" s="10"/>
      <c r="B205" s="248" t="s">
        <v>273</v>
      </c>
      <c r="C205" s="21"/>
      <c r="D205" s="276" t="e">
        <f>(F131+F165)/$D$186</f>
        <v>#DIV/0!</v>
      </c>
      <c r="E205" s="128" t="e">
        <f>(F131+F165)/$F$187</f>
        <v>#DIV/0!</v>
      </c>
      <c r="F205" s="100"/>
      <c r="G205" s="13"/>
      <c r="H205" s="45"/>
    </row>
    <row r="206" spans="1:8" ht="12" customHeight="1">
      <c r="A206" s="10"/>
      <c r="B206" s="47"/>
      <c r="D206" s="63"/>
      <c r="E206" s="100"/>
      <c r="F206" s="100"/>
      <c r="G206" s="13"/>
      <c r="H206" s="45"/>
    </row>
    <row r="207" spans="1:8" ht="12" customHeight="1">
      <c r="A207" s="10"/>
      <c r="B207" s="47"/>
      <c r="D207" s="233" t="s">
        <v>155</v>
      </c>
      <c r="E207" s="227" t="s">
        <v>156</v>
      </c>
      <c r="F207" s="234" t="s">
        <v>157</v>
      </c>
      <c r="G207" s="13"/>
      <c r="H207" s="45"/>
    </row>
    <row r="208" spans="1:8" ht="12" customHeight="1">
      <c r="A208" s="10"/>
      <c r="B208" s="252" t="s">
        <v>432</v>
      </c>
      <c r="C208" s="125"/>
      <c r="D208" s="277">
        <f>D40+D43+D136</f>
        <v>0</v>
      </c>
      <c r="E208" s="277">
        <f>E40+E43+E136</f>
        <v>0</v>
      </c>
      <c r="F208" s="278">
        <f>F40+F43+F136</f>
        <v>0</v>
      </c>
      <c r="G208" s="13"/>
      <c r="H208" s="45"/>
    </row>
    <row r="209" spans="1:8" ht="12" customHeight="1">
      <c r="A209" s="10"/>
      <c r="B209" s="252" t="s">
        <v>433</v>
      </c>
      <c r="C209" s="125"/>
      <c r="D209" s="277">
        <f>D54+D81+D100+D117+D129+D145+D162+D165+D180</f>
        <v>0</v>
      </c>
      <c r="E209" s="277">
        <f>E54+E81+E100+E117+E129+E145+E162+E165+E180</f>
        <v>0</v>
      </c>
      <c r="F209" s="278">
        <f>F54+F81+F100+F117+F129+F136+F145</f>
        <v>0</v>
      </c>
      <c r="G209" s="13"/>
      <c r="H209" s="45"/>
    </row>
    <row r="210" spans="1:8" ht="12" customHeight="1">
      <c r="A210" s="10"/>
      <c r="B210" s="426" t="s">
        <v>436</v>
      </c>
      <c r="C210" s="427"/>
      <c r="D210" s="427"/>
      <c r="E210" s="427"/>
      <c r="F210" s="279">
        <f>SUM(F6:F10)</f>
        <v>0</v>
      </c>
      <c r="G210" s="13"/>
      <c r="H210" s="45"/>
    </row>
    <row r="211" spans="1:8" ht="12" customHeight="1">
      <c r="A211" s="10"/>
      <c r="B211" s="428" t="s">
        <v>437</v>
      </c>
      <c r="C211" s="429"/>
      <c r="D211" s="429"/>
      <c r="E211" s="429"/>
      <c r="F211" s="280" t="str">
        <f>IF(F208&gt;F210,"Yes","No")</f>
        <v>No</v>
      </c>
      <c r="G211" s="13"/>
      <c r="H211" s="45"/>
    </row>
    <row r="212" spans="1:8" ht="6" customHeight="1">
      <c r="A212" s="20"/>
      <c r="B212" s="150"/>
      <c r="C212" s="79"/>
      <c r="D212" s="151"/>
      <c r="E212" s="151"/>
      <c r="F212" s="151"/>
      <c r="G212" s="152"/>
      <c r="H212" s="66"/>
    </row>
    <row r="213" spans="1:8" ht="12" customHeight="1">
      <c r="A213" s="130"/>
      <c r="B213" s="131"/>
      <c r="C213" s="5"/>
      <c r="D213" s="253" t="s">
        <v>274</v>
      </c>
      <c r="E213" s="132"/>
      <c r="F213" s="132"/>
      <c r="G213" s="5"/>
      <c r="H213" s="133"/>
    </row>
    <row r="214" spans="1:8" ht="30" customHeight="1">
      <c r="A214" s="254" t="s">
        <v>275</v>
      </c>
      <c r="D214" s="255" t="s">
        <v>276</v>
      </c>
      <c r="G214" s="256" t="s">
        <v>277</v>
      </c>
      <c r="H214" s="15"/>
    </row>
    <row r="215" spans="1:8" ht="12" customHeight="1">
      <c r="A215" s="229" t="s">
        <v>278</v>
      </c>
      <c r="B215" s="97">
        <v>0</v>
      </c>
      <c r="C215" s="257" t="s">
        <v>279</v>
      </c>
      <c r="D215" s="134">
        <v>253339</v>
      </c>
      <c r="E215" s="4" t="s">
        <v>271</v>
      </c>
      <c r="G215" s="135">
        <f>+D215*B215</f>
        <v>0</v>
      </c>
      <c r="H215" s="15"/>
    </row>
    <row r="216" spans="1:8">
      <c r="A216" s="10" t="s">
        <v>280</v>
      </c>
      <c r="B216" s="97">
        <v>0</v>
      </c>
      <c r="C216" s="258" t="s">
        <v>279</v>
      </c>
      <c r="D216" s="134">
        <v>290414</v>
      </c>
      <c r="E216" s="4" t="s">
        <v>271</v>
      </c>
      <c r="G216" s="135">
        <f>+D216*B216</f>
        <v>0</v>
      </c>
      <c r="H216" s="136"/>
    </row>
    <row r="217" spans="1:8">
      <c r="A217" s="239" t="s">
        <v>281</v>
      </c>
      <c r="B217" s="97">
        <v>0</v>
      </c>
      <c r="C217" s="258" t="s">
        <v>279</v>
      </c>
      <c r="D217" s="134">
        <v>353154</v>
      </c>
      <c r="E217" s="4" t="s">
        <v>271</v>
      </c>
      <c r="G217" s="135">
        <f>+D217*B217</f>
        <v>0</v>
      </c>
      <c r="H217" s="15"/>
    </row>
    <row r="218" spans="1:8">
      <c r="A218" s="239" t="s">
        <v>282</v>
      </c>
      <c r="B218" s="97">
        <v>0</v>
      </c>
      <c r="C218" s="258" t="s">
        <v>279</v>
      </c>
      <c r="D218" s="134">
        <v>456866</v>
      </c>
      <c r="E218" s="4" t="s">
        <v>271</v>
      </c>
      <c r="G218" s="135">
        <f>+D218*B218</f>
        <v>0</v>
      </c>
      <c r="H218" s="15"/>
    </row>
    <row r="219" spans="1:8" ht="14">
      <c r="A219" s="239" t="s">
        <v>283</v>
      </c>
      <c r="B219" s="97">
        <v>0</v>
      </c>
      <c r="C219" s="258" t="s">
        <v>279</v>
      </c>
      <c r="D219" s="134">
        <v>501494</v>
      </c>
      <c r="E219" s="4" t="s">
        <v>271</v>
      </c>
      <c r="G219" s="137">
        <f>+D219*B219</f>
        <v>0</v>
      </c>
      <c r="H219" s="15"/>
    </row>
    <row r="220" spans="1:8" ht="13">
      <c r="A220" s="259" t="s">
        <v>284</v>
      </c>
      <c r="B220" s="281">
        <f>SUM(B215:B219)</f>
        <v>0</v>
      </c>
      <c r="C220" s="138" t="str">
        <f>IF(D186=B220,"Units Match","Units Do NOT Match")</f>
        <v>Units Match</v>
      </c>
      <c r="G220" s="135">
        <f>SUM(G215:G219)</f>
        <v>0</v>
      </c>
      <c r="H220" s="15"/>
    </row>
    <row r="221" spans="1:8" ht="13">
      <c r="A221" s="70" t="s">
        <v>285</v>
      </c>
      <c r="D221" s="139" t="e">
        <f>G220/D186</f>
        <v>#DIV/0!</v>
      </c>
      <c r="E221" s="69" t="s">
        <v>271</v>
      </c>
      <c r="F221" s="69"/>
      <c r="H221" s="15"/>
    </row>
    <row r="222" spans="1:8" ht="13">
      <c r="A222" s="59" t="s">
        <v>286</v>
      </c>
      <c r="D222" s="139" t="e">
        <f>D191</f>
        <v>#DIV/0!</v>
      </c>
      <c r="E222" s="69" t="s">
        <v>271</v>
      </c>
      <c r="F222" s="69"/>
      <c r="G222" s="282" t="e">
        <f>IF(D222&gt;D221,"Not Allowable","Allowable")</f>
        <v>#DIV/0!</v>
      </c>
      <c r="H222" s="15"/>
    </row>
    <row r="223" spans="1:8" ht="13">
      <c r="A223" s="10"/>
      <c r="D223" s="140"/>
      <c r="E223" s="69"/>
      <c r="F223" s="69"/>
      <c r="H223" s="15"/>
    </row>
    <row r="224" spans="1:8" ht="13">
      <c r="A224" s="70" t="s">
        <v>287</v>
      </c>
      <c r="D224" s="140">
        <v>225</v>
      </c>
      <c r="E224" s="69" t="s">
        <v>288</v>
      </c>
      <c r="F224" s="69"/>
      <c r="H224" s="15"/>
    </row>
    <row r="225" spans="1:8" ht="13">
      <c r="A225" s="59" t="s">
        <v>289</v>
      </c>
      <c r="D225" s="141" t="e">
        <f>'c. Development Budget'!E193</f>
        <v>#DIV/0!</v>
      </c>
      <c r="E225" s="69" t="s">
        <v>288</v>
      </c>
      <c r="F225" s="69"/>
      <c r="G225" s="142" t="e">
        <f>IF(D224&lt;D225,"Not Allowable","Allowable")</f>
        <v>#DIV/0!</v>
      </c>
      <c r="H225" s="15"/>
    </row>
    <row r="226" spans="1:8" ht="20.25" customHeight="1">
      <c r="A226" s="143"/>
      <c r="B226" s="21"/>
      <c r="C226" s="21"/>
      <c r="D226" s="21"/>
      <c r="E226" s="283" t="e">
        <f>D222/D221</f>
        <v>#DIV/0!</v>
      </c>
      <c r="F226" s="424" t="s">
        <v>290</v>
      </c>
      <c r="G226" s="425"/>
      <c r="H226" s="24"/>
    </row>
    <row r="227" spans="1:8">
      <c r="A227" s="80"/>
      <c r="B227" s="81"/>
      <c r="D227" s="78"/>
      <c r="E227" s="82"/>
      <c r="F227" s="82"/>
      <c r="H227" s="78"/>
    </row>
    <row r="228" spans="1:8">
      <c r="A228" s="80"/>
      <c r="B228" s="78"/>
      <c r="C228" s="83"/>
      <c r="D228" s="78"/>
      <c r="E228" s="82"/>
      <c r="F228" s="82"/>
      <c r="H228" s="78"/>
    </row>
  </sheetData>
  <sheetProtection algorithmName="SHA-512" hashValue="4dTvyVzsjCVgayf8vJqOOItJfqoNVUPlCjs4fmWX5qipXTXM0ud40JryXI/yZ1DBjd3w9tuQ5nmnfwNxsyS+0A==" saltValue="tFrRpzDKGJB6w266nTfbKQ==" spinCount="100000" sheet="1" formatColumns="0" formatRows="0" insertColumns="0" insertRows="0" insertHyperlinks="0" deleteColumns="0" deleteRows="0" sort="0" autoFilter="0" pivotTables="0"/>
  <mergeCells count="44">
    <mergeCell ref="F226:G226"/>
    <mergeCell ref="B38:C38"/>
    <mergeCell ref="B39:C39"/>
    <mergeCell ref="B210:E210"/>
    <mergeCell ref="B211:E211"/>
    <mergeCell ref="B97:C97"/>
    <mergeCell ref="B51:C51"/>
    <mergeCell ref="B52:C52"/>
    <mergeCell ref="B53:C53"/>
    <mergeCell ref="B76:C76"/>
    <mergeCell ref="B77:C77"/>
    <mergeCell ref="B78:C78"/>
    <mergeCell ref="B79:C79"/>
    <mergeCell ref="B80:C80"/>
    <mergeCell ref="B95:C95"/>
    <mergeCell ref="B96:C96"/>
    <mergeCell ref="B22:C22"/>
    <mergeCell ref="E1:E2"/>
    <mergeCell ref="B18:C18"/>
    <mergeCell ref="B19:C19"/>
    <mergeCell ref="B20:C20"/>
    <mergeCell ref="B21:C21"/>
    <mergeCell ref="B8:C8"/>
    <mergeCell ref="B10:C10"/>
    <mergeCell ref="B142:C142"/>
    <mergeCell ref="B98:C98"/>
    <mergeCell ref="B99:C99"/>
    <mergeCell ref="B113:C113"/>
    <mergeCell ref="B114:C114"/>
    <mergeCell ref="B115:C115"/>
    <mergeCell ref="B116:C116"/>
    <mergeCell ref="B125:C125"/>
    <mergeCell ref="B126:C126"/>
    <mergeCell ref="B127:C127"/>
    <mergeCell ref="B128:C128"/>
    <mergeCell ref="B161:C161"/>
    <mergeCell ref="B177:C177"/>
    <mergeCell ref="B178:C178"/>
    <mergeCell ref="B179:C179"/>
    <mergeCell ref="B143:C143"/>
    <mergeCell ref="B144:C144"/>
    <mergeCell ref="B158:C158"/>
    <mergeCell ref="B159:C159"/>
    <mergeCell ref="B160:C160"/>
  </mergeCells>
  <conditionalFormatting sqref="C220">
    <cfRule type="cellIs" dxfId="6" priority="7" stopIfTrue="1" operator="equal">
      <formula>"Units Do NOT Match"</formula>
    </cfRule>
    <cfRule type="cellIs" dxfId="5" priority="8" stopIfTrue="1" operator="equal">
      <formula>"Units Match"</formula>
    </cfRule>
  </conditionalFormatting>
  <conditionalFormatting sqref="E226">
    <cfRule type="expression" dxfId="4" priority="1">
      <formula>$E$226&gt;100%</formula>
    </cfRule>
  </conditionalFormatting>
  <conditionalFormatting sqref="F211">
    <cfRule type="cellIs" dxfId="3" priority="2" operator="equal">
      <formula>"Yes"</formula>
    </cfRule>
    <cfRule type="cellIs" dxfId="2" priority="3" operator="equal">
      <formula>"No"</formula>
    </cfRule>
  </conditionalFormatting>
  <conditionalFormatting sqref="H1">
    <cfRule type="cellIs" dxfId="1" priority="5" operator="equal">
      <formula>"Sources DO NOT equal Uses"</formula>
    </cfRule>
    <cfRule type="cellIs" dxfId="0" priority="6" operator="equal">
      <formula>"Sources equal Uses"</formula>
    </cfRule>
  </conditionalFormatting>
  <hyperlinks>
    <hyperlink ref="H60" r:id="rId1" xr:uid="{92276B31-CEAB-4601-98DE-882854FC33D5}"/>
    <hyperlink ref="H28" r:id="rId2" xr:uid="{78C1D3EA-E9CB-4C0F-B205-C7FBDB030770}"/>
    <hyperlink ref="H165" r:id="rId3" display="See PHFA Guidelines" xr:uid="{5A825EF8-3B73-42F9-9419-A469C8D3A629}"/>
  </hyperlinks>
  <printOptions horizontalCentered="1"/>
  <pageMargins left="0.25" right="0.25" top="0.75" bottom="0.75" header="0.3" footer="0.3"/>
  <pageSetup scale="82" fitToHeight="2" orientation="portrait" r:id="rId4"/>
  <headerFooter alignWithMargins="0">
    <oddHeader>&amp;L&amp;"Times New Roman,Bold Italic"&amp;12Project Name: 
Development Budget: 
&amp;R&amp;"Times New Roman,Italic"&amp;D</oddHeader>
  </headerFooter>
  <rowBreaks count="3" manualBreakCount="3">
    <brk id="58" max="7" man="1"/>
    <brk id="100" max="7" man="1"/>
    <brk id="148" max="7" man="1"/>
  </rowBreaks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0CD2D-3EB2-4FBA-82AC-EB00934976FB}">
  <sheetPr>
    <pageSetUpPr fitToPage="1"/>
  </sheetPr>
  <dimension ref="A1:AJ75"/>
  <sheetViews>
    <sheetView topLeftCell="P1" zoomScale="70" zoomScaleNormal="70" zoomScaleSheetLayoutView="55" zoomScalePageLayoutView="40" workbookViewId="0">
      <selection activeCell="AD8" sqref="AD8:AH19 G8:G19 B20:G21 N8:N20 U8:U20 AB8:AB20 AI20 D37:AF37 C39:AF41 C43:AF43 D45:AF46 C47:AF47 C51 D51:M57 N51:AF58 D58:L58 D59:AF59 C60:AF60 C62:AF62 D64:AF64 C66:AF66 D68:AF68 C70:AF70 D72:Q72 S72:AF72 C74:AF74"/>
    </sheetView>
  </sheetViews>
  <sheetFormatPr defaultColWidth="14.453125" defaultRowHeight="15.5"/>
  <cols>
    <col min="1" max="1" width="21.1796875" style="284" customWidth="1"/>
    <col min="2" max="2" width="15.26953125" style="284" customWidth="1"/>
    <col min="3" max="36" width="15.7265625" style="284" customWidth="1"/>
    <col min="37" max="16384" width="14.453125" style="284"/>
  </cols>
  <sheetData>
    <row r="1" spans="1:36" ht="18.5">
      <c r="A1" s="156" t="s">
        <v>291</v>
      </c>
    </row>
    <row r="2" spans="1:36">
      <c r="A2" s="285" t="s">
        <v>292</v>
      </c>
    </row>
    <row r="3" spans="1:36" ht="16" thickBot="1">
      <c r="A3" s="286"/>
    </row>
    <row r="4" spans="1:36">
      <c r="A4" s="287" t="s">
        <v>293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8"/>
      <c r="AJ4" s="289"/>
    </row>
    <row r="5" spans="1:36">
      <c r="A5" s="290"/>
      <c r="R5" s="286"/>
      <c r="S5" s="286"/>
      <c r="T5" s="286"/>
      <c r="U5" s="291"/>
      <c r="V5" s="291"/>
      <c r="W5" s="291"/>
      <c r="X5" s="291"/>
      <c r="AJ5" s="292"/>
    </row>
    <row r="6" spans="1:36">
      <c r="A6" s="293" t="s">
        <v>455</v>
      </c>
      <c r="B6" s="431" t="s">
        <v>294</v>
      </c>
      <c r="C6" s="431"/>
      <c r="D6" s="431"/>
      <c r="E6" s="431"/>
      <c r="F6" s="431"/>
      <c r="G6" s="431"/>
      <c r="I6" s="431" t="s">
        <v>295</v>
      </c>
      <c r="J6" s="431"/>
      <c r="K6" s="431"/>
      <c r="L6" s="431"/>
      <c r="M6" s="431"/>
      <c r="N6" s="431"/>
      <c r="P6" s="431" t="s">
        <v>296</v>
      </c>
      <c r="Q6" s="431"/>
      <c r="R6" s="431"/>
      <c r="S6" s="431"/>
      <c r="T6" s="431"/>
      <c r="W6" s="431" t="s">
        <v>297</v>
      </c>
      <c r="X6" s="431"/>
      <c r="Y6" s="431"/>
      <c r="Z6" s="431"/>
      <c r="AA6" s="431"/>
      <c r="AB6" s="431"/>
      <c r="AC6" s="286"/>
      <c r="AD6" s="431" t="s">
        <v>298</v>
      </c>
      <c r="AE6" s="431"/>
      <c r="AF6" s="431"/>
      <c r="AG6" s="431"/>
      <c r="AH6" s="431"/>
      <c r="AI6" s="431"/>
      <c r="AJ6" s="292"/>
    </row>
    <row r="7" spans="1:36">
      <c r="A7" s="294" t="s">
        <v>299</v>
      </c>
      <c r="B7" s="295" t="s">
        <v>115</v>
      </c>
      <c r="C7" s="295" t="s">
        <v>116</v>
      </c>
      <c r="D7" s="295" t="s">
        <v>117</v>
      </c>
      <c r="E7" s="295" t="s">
        <v>118</v>
      </c>
      <c r="F7" s="295" t="s">
        <v>450</v>
      </c>
      <c r="G7" s="295" t="s">
        <v>300</v>
      </c>
      <c r="H7" s="296"/>
      <c r="I7" s="295" t="s">
        <v>115</v>
      </c>
      <c r="J7" s="295" t="s">
        <v>116</v>
      </c>
      <c r="K7" s="295" t="s">
        <v>117</v>
      </c>
      <c r="L7" s="295" t="s">
        <v>118</v>
      </c>
      <c r="M7" s="295" t="s">
        <v>450</v>
      </c>
      <c r="N7" s="295" t="s">
        <v>300</v>
      </c>
      <c r="O7" s="296"/>
      <c r="P7" s="295" t="s">
        <v>115</v>
      </c>
      <c r="Q7" s="295" t="s">
        <v>116</v>
      </c>
      <c r="R7" s="295" t="s">
        <v>117</v>
      </c>
      <c r="S7" s="295" t="s">
        <v>118</v>
      </c>
      <c r="T7" s="295" t="s">
        <v>450</v>
      </c>
      <c r="U7" s="295" t="s">
        <v>300</v>
      </c>
      <c r="V7" s="296"/>
      <c r="W7" s="295" t="s">
        <v>115</v>
      </c>
      <c r="X7" s="295" t="s">
        <v>116</v>
      </c>
      <c r="Y7" s="295" t="s">
        <v>117</v>
      </c>
      <c r="Z7" s="295" t="s">
        <v>118</v>
      </c>
      <c r="AA7" s="295" t="s">
        <v>450</v>
      </c>
      <c r="AB7" s="295" t="s">
        <v>300</v>
      </c>
      <c r="AD7" s="295" t="s">
        <v>115</v>
      </c>
      <c r="AE7" s="295" t="s">
        <v>116</v>
      </c>
      <c r="AF7" s="295" t="s">
        <v>117</v>
      </c>
      <c r="AG7" s="295" t="s">
        <v>118</v>
      </c>
      <c r="AH7" s="295" t="s">
        <v>450</v>
      </c>
      <c r="AI7" s="295" t="s">
        <v>300</v>
      </c>
      <c r="AJ7" s="292"/>
    </row>
    <row r="8" spans="1:36">
      <c r="A8" s="297" t="s">
        <v>301</v>
      </c>
      <c r="B8" s="298">
        <v>0</v>
      </c>
      <c r="C8" s="299">
        <v>0</v>
      </c>
      <c r="D8" s="299">
        <v>0</v>
      </c>
      <c r="E8" s="299">
        <v>0</v>
      </c>
      <c r="F8" s="299">
        <v>0</v>
      </c>
      <c r="G8" s="362">
        <f t="shared" ref="G8:G19" si="0">SUM(B8:F8)</f>
        <v>0</v>
      </c>
      <c r="H8" s="300"/>
      <c r="I8" s="301">
        <v>0</v>
      </c>
      <c r="J8" s="301">
        <v>0</v>
      </c>
      <c r="K8" s="302">
        <v>0</v>
      </c>
      <c r="L8" s="302">
        <v>0</v>
      </c>
      <c r="M8" s="301">
        <v>0</v>
      </c>
      <c r="N8" s="367">
        <f>($B8*I8)+($C8*J8)+($D8*K8)+($E8*L8)+($F8*M8)</f>
        <v>0</v>
      </c>
      <c r="O8" s="300"/>
      <c r="P8" s="301">
        <v>0</v>
      </c>
      <c r="Q8" s="302">
        <v>0</v>
      </c>
      <c r="R8" s="302">
        <v>0</v>
      </c>
      <c r="S8" s="301">
        <v>0</v>
      </c>
      <c r="T8" s="301">
        <v>0</v>
      </c>
      <c r="U8" s="367">
        <f>($B8*P8)+($C8*Q8)+($D8*R8)+($E8*S8)+($F8*T8)</f>
        <v>0</v>
      </c>
      <c r="V8" s="300"/>
      <c r="W8" s="302">
        <v>0</v>
      </c>
      <c r="X8" s="302">
        <v>0</v>
      </c>
      <c r="Y8" s="302">
        <v>0</v>
      </c>
      <c r="Z8" s="302">
        <v>0</v>
      </c>
      <c r="AA8" s="302">
        <v>0</v>
      </c>
      <c r="AB8" s="367">
        <f>($B8*W8)+($C8*X8)+($D8*Y8)+($E8*Z8)+($F8*AA8)</f>
        <v>0</v>
      </c>
      <c r="AD8" s="361">
        <f>I8+P8+W8</f>
        <v>0</v>
      </c>
      <c r="AE8" s="361">
        <f t="shared" ref="AE8:AH19" si="1">J8+Q8+X8</f>
        <v>0</v>
      </c>
      <c r="AF8" s="361">
        <f t="shared" si="1"/>
        <v>0</v>
      </c>
      <c r="AG8" s="361">
        <f t="shared" si="1"/>
        <v>0</v>
      </c>
      <c r="AH8" s="361">
        <f t="shared" si="1"/>
        <v>0</v>
      </c>
      <c r="AI8" s="303"/>
      <c r="AJ8" s="292"/>
    </row>
    <row r="9" spans="1:36">
      <c r="A9" s="297" t="s">
        <v>302</v>
      </c>
      <c r="B9" s="298">
        <v>0</v>
      </c>
      <c r="C9" s="299">
        <v>0</v>
      </c>
      <c r="D9" s="299">
        <v>0</v>
      </c>
      <c r="E9" s="299">
        <v>0</v>
      </c>
      <c r="F9" s="299">
        <v>227</v>
      </c>
      <c r="G9" s="362">
        <f t="shared" si="0"/>
        <v>227</v>
      </c>
      <c r="H9" s="300"/>
      <c r="I9" s="301">
        <v>0</v>
      </c>
      <c r="J9" s="301">
        <v>0</v>
      </c>
      <c r="K9" s="302">
        <v>0</v>
      </c>
      <c r="L9" s="302">
        <v>0</v>
      </c>
      <c r="M9" s="301">
        <v>0</v>
      </c>
      <c r="N9" s="367">
        <f t="shared" ref="N9:N19" si="2">($B9*I9)+($C9*J9)+($D9*K9)+($E9*L9)+($F9*M9)</f>
        <v>0</v>
      </c>
      <c r="O9" s="300"/>
      <c r="P9" s="301">
        <v>0</v>
      </c>
      <c r="Q9" s="302">
        <v>0</v>
      </c>
      <c r="R9" s="302">
        <v>0</v>
      </c>
      <c r="S9" s="301">
        <v>0</v>
      </c>
      <c r="T9" s="301">
        <v>0</v>
      </c>
      <c r="U9" s="367">
        <f>($B9*P9)+($C9*Q9)+($D9*R9)+($E9*S9)+($F9*T9)</f>
        <v>0</v>
      </c>
      <c r="V9" s="300"/>
      <c r="W9" s="302">
        <v>0</v>
      </c>
      <c r="X9" s="302">
        <v>0</v>
      </c>
      <c r="Y9" s="302">
        <v>0</v>
      </c>
      <c r="Z9" s="302">
        <v>0</v>
      </c>
      <c r="AA9" s="302">
        <v>0</v>
      </c>
      <c r="AB9" s="367">
        <f>($B9*W9)+($C9*X9)+($D9*Y9)+($E9*Z9)+($F9*AA9)</f>
        <v>0</v>
      </c>
      <c r="AD9" s="361">
        <f t="shared" ref="AD9:AD19" si="3">I9+P9+W9</f>
        <v>0</v>
      </c>
      <c r="AE9" s="361">
        <f t="shared" si="1"/>
        <v>0</v>
      </c>
      <c r="AF9" s="361">
        <f t="shared" si="1"/>
        <v>0</v>
      </c>
      <c r="AG9" s="361">
        <f t="shared" si="1"/>
        <v>0</v>
      </c>
      <c r="AH9" s="361">
        <f t="shared" si="1"/>
        <v>0</v>
      </c>
      <c r="AI9" s="303"/>
      <c r="AJ9" s="292"/>
    </row>
    <row r="10" spans="1:36">
      <c r="A10" s="297" t="s">
        <v>452</v>
      </c>
      <c r="B10" s="298">
        <v>0</v>
      </c>
      <c r="C10" s="299">
        <v>0</v>
      </c>
      <c r="D10" s="299">
        <v>0</v>
      </c>
      <c r="E10" s="299">
        <v>0</v>
      </c>
      <c r="F10" s="299">
        <v>0</v>
      </c>
      <c r="G10" s="362">
        <f t="shared" si="0"/>
        <v>0</v>
      </c>
      <c r="H10" s="300"/>
      <c r="I10" s="301">
        <v>0</v>
      </c>
      <c r="J10" s="301">
        <v>0</v>
      </c>
      <c r="K10" s="302">
        <v>0</v>
      </c>
      <c r="L10" s="302">
        <v>0</v>
      </c>
      <c r="M10" s="301">
        <v>0</v>
      </c>
      <c r="N10" s="367">
        <f t="shared" si="2"/>
        <v>0</v>
      </c>
      <c r="O10" s="300"/>
      <c r="P10" s="301">
        <v>0</v>
      </c>
      <c r="Q10" s="302">
        <v>0</v>
      </c>
      <c r="R10" s="302">
        <v>0</v>
      </c>
      <c r="S10" s="301">
        <v>0</v>
      </c>
      <c r="T10" s="301">
        <v>0</v>
      </c>
      <c r="U10" s="367">
        <f t="shared" ref="U10:U19" si="4">($B10*P10)+($C10*Q10)+($D10*R10)+($E10*S10)+($F10*T10)</f>
        <v>0</v>
      </c>
      <c r="V10" s="300"/>
      <c r="W10" s="302">
        <v>0</v>
      </c>
      <c r="X10" s="302">
        <v>0</v>
      </c>
      <c r="Y10" s="302">
        <v>0</v>
      </c>
      <c r="Z10" s="302">
        <v>0</v>
      </c>
      <c r="AA10" s="302">
        <v>0</v>
      </c>
      <c r="AB10" s="367">
        <f t="shared" ref="AB10:AB19" si="5">($B10*W10)+($C10*X10)+($D10*Y10)+($E10*Z10)+($F10*AA10)</f>
        <v>0</v>
      </c>
      <c r="AD10" s="361">
        <f t="shared" si="3"/>
        <v>0</v>
      </c>
      <c r="AE10" s="361">
        <f t="shared" si="1"/>
        <v>0</v>
      </c>
      <c r="AF10" s="361">
        <f t="shared" si="1"/>
        <v>0</v>
      </c>
      <c r="AG10" s="361">
        <f t="shared" si="1"/>
        <v>0</v>
      </c>
      <c r="AH10" s="361">
        <f t="shared" si="1"/>
        <v>0</v>
      </c>
      <c r="AI10" s="303"/>
      <c r="AJ10" s="292"/>
    </row>
    <row r="11" spans="1:36">
      <c r="A11" s="297" t="s">
        <v>453</v>
      </c>
      <c r="B11" s="298">
        <v>0</v>
      </c>
      <c r="C11" s="299">
        <v>0</v>
      </c>
      <c r="D11" s="299">
        <v>0</v>
      </c>
      <c r="E11" s="299">
        <v>0</v>
      </c>
      <c r="F11" s="299">
        <v>0</v>
      </c>
      <c r="G11" s="362">
        <f t="shared" si="0"/>
        <v>0</v>
      </c>
      <c r="H11" s="300"/>
      <c r="I11" s="301">
        <v>0</v>
      </c>
      <c r="J11" s="301">
        <v>0</v>
      </c>
      <c r="K11" s="302">
        <v>0</v>
      </c>
      <c r="L11" s="302">
        <v>0</v>
      </c>
      <c r="M11" s="301">
        <v>0</v>
      </c>
      <c r="N11" s="367">
        <f t="shared" si="2"/>
        <v>0</v>
      </c>
      <c r="O11" s="300"/>
      <c r="P11" s="301">
        <v>0</v>
      </c>
      <c r="Q11" s="302">
        <v>0</v>
      </c>
      <c r="R11" s="302">
        <v>0</v>
      </c>
      <c r="S11" s="301">
        <v>0</v>
      </c>
      <c r="T11" s="301">
        <v>0</v>
      </c>
      <c r="U11" s="367">
        <f t="shared" si="4"/>
        <v>0</v>
      </c>
      <c r="V11" s="300"/>
      <c r="W11" s="302">
        <v>0</v>
      </c>
      <c r="X11" s="302">
        <v>0</v>
      </c>
      <c r="Y11" s="302">
        <v>0</v>
      </c>
      <c r="Z11" s="302">
        <v>0</v>
      </c>
      <c r="AA11" s="302">
        <v>0</v>
      </c>
      <c r="AB11" s="367">
        <f t="shared" si="5"/>
        <v>0</v>
      </c>
      <c r="AD11" s="361">
        <f t="shared" si="3"/>
        <v>0</v>
      </c>
      <c r="AE11" s="361">
        <f t="shared" si="1"/>
        <v>0</v>
      </c>
      <c r="AF11" s="361">
        <f t="shared" si="1"/>
        <v>0</v>
      </c>
      <c r="AG11" s="361">
        <f t="shared" si="1"/>
        <v>0</v>
      </c>
      <c r="AH11" s="361">
        <f t="shared" si="1"/>
        <v>0</v>
      </c>
      <c r="AI11" s="303"/>
      <c r="AJ11" s="292"/>
    </row>
    <row r="12" spans="1:36">
      <c r="A12" s="297" t="s">
        <v>454</v>
      </c>
      <c r="B12" s="298">
        <v>0</v>
      </c>
      <c r="C12" s="299">
        <v>0</v>
      </c>
      <c r="D12" s="299">
        <v>0</v>
      </c>
      <c r="E12" s="299">
        <v>0</v>
      </c>
      <c r="F12" s="299">
        <v>0</v>
      </c>
      <c r="G12" s="362">
        <f t="shared" si="0"/>
        <v>0</v>
      </c>
      <c r="H12" s="300"/>
      <c r="I12" s="301">
        <v>0</v>
      </c>
      <c r="J12" s="301">
        <v>0</v>
      </c>
      <c r="K12" s="302">
        <v>0</v>
      </c>
      <c r="L12" s="302">
        <v>0</v>
      </c>
      <c r="M12" s="301">
        <v>0</v>
      </c>
      <c r="N12" s="367">
        <f t="shared" si="2"/>
        <v>0</v>
      </c>
      <c r="O12" s="300"/>
      <c r="P12" s="301">
        <v>0</v>
      </c>
      <c r="Q12" s="302">
        <v>0</v>
      </c>
      <c r="R12" s="302">
        <v>0</v>
      </c>
      <c r="S12" s="301">
        <v>0</v>
      </c>
      <c r="T12" s="301">
        <v>0</v>
      </c>
      <c r="U12" s="367">
        <f>($B12*P12)+($C12*Q12)+($D12*R12)+($E12*S12)+($F12*T12)</f>
        <v>0</v>
      </c>
      <c r="V12" s="300"/>
      <c r="W12" s="302">
        <v>0</v>
      </c>
      <c r="X12" s="302">
        <v>0</v>
      </c>
      <c r="Y12" s="302">
        <v>0</v>
      </c>
      <c r="Z12" s="302">
        <v>0</v>
      </c>
      <c r="AA12" s="302">
        <v>0</v>
      </c>
      <c r="AB12" s="367">
        <f>($B12*W12)+($C12*X12)+($D12*Y12)+($E12*Z12)+($F12*AA12)</f>
        <v>0</v>
      </c>
      <c r="AD12" s="361">
        <f t="shared" si="3"/>
        <v>0</v>
      </c>
      <c r="AE12" s="361">
        <f t="shared" si="1"/>
        <v>0</v>
      </c>
      <c r="AF12" s="361">
        <f t="shared" si="1"/>
        <v>0</v>
      </c>
      <c r="AG12" s="361">
        <f t="shared" si="1"/>
        <v>0</v>
      </c>
      <c r="AH12" s="361">
        <f t="shared" si="1"/>
        <v>0</v>
      </c>
      <c r="AI12" s="303"/>
      <c r="AJ12" s="292"/>
    </row>
    <row r="13" spans="1:36">
      <c r="A13" s="297" t="s">
        <v>302</v>
      </c>
      <c r="B13" s="298">
        <v>0</v>
      </c>
      <c r="C13" s="299">
        <v>0</v>
      </c>
      <c r="D13" s="299">
        <v>0</v>
      </c>
      <c r="E13" s="299">
        <v>0</v>
      </c>
      <c r="F13" s="299">
        <v>0</v>
      </c>
      <c r="G13" s="362">
        <f t="shared" si="0"/>
        <v>0</v>
      </c>
      <c r="H13" s="300"/>
      <c r="I13" s="301">
        <v>0</v>
      </c>
      <c r="J13" s="301">
        <v>0</v>
      </c>
      <c r="K13" s="302">
        <v>0</v>
      </c>
      <c r="L13" s="302">
        <v>0</v>
      </c>
      <c r="M13" s="301">
        <v>0</v>
      </c>
      <c r="N13" s="367">
        <f t="shared" si="2"/>
        <v>0</v>
      </c>
      <c r="O13" s="300"/>
      <c r="P13" s="301">
        <v>0</v>
      </c>
      <c r="Q13" s="302">
        <v>0</v>
      </c>
      <c r="R13" s="302">
        <v>0</v>
      </c>
      <c r="S13" s="301">
        <v>0</v>
      </c>
      <c r="T13" s="301">
        <v>0</v>
      </c>
      <c r="U13" s="367">
        <f t="shared" si="4"/>
        <v>0</v>
      </c>
      <c r="V13" s="300"/>
      <c r="W13" s="302">
        <v>0</v>
      </c>
      <c r="X13" s="302">
        <v>0</v>
      </c>
      <c r="Y13" s="302">
        <v>0</v>
      </c>
      <c r="Z13" s="302">
        <v>0</v>
      </c>
      <c r="AA13" s="302">
        <v>0</v>
      </c>
      <c r="AB13" s="367">
        <f t="shared" si="5"/>
        <v>0</v>
      </c>
      <c r="AD13" s="361">
        <f t="shared" si="3"/>
        <v>0</v>
      </c>
      <c r="AE13" s="361">
        <f t="shared" si="1"/>
        <v>0</v>
      </c>
      <c r="AF13" s="361">
        <f t="shared" si="1"/>
        <v>0</v>
      </c>
      <c r="AG13" s="361">
        <f t="shared" si="1"/>
        <v>0</v>
      </c>
      <c r="AH13" s="361">
        <f t="shared" si="1"/>
        <v>0</v>
      </c>
      <c r="AI13" s="303"/>
      <c r="AJ13" s="292"/>
    </row>
    <row r="14" spans="1:36">
      <c r="A14" s="297" t="s">
        <v>303</v>
      </c>
      <c r="B14" s="298">
        <v>0</v>
      </c>
      <c r="C14" s="299">
        <v>0</v>
      </c>
      <c r="D14" s="299">
        <v>0</v>
      </c>
      <c r="E14" s="299">
        <v>0</v>
      </c>
      <c r="F14" s="299">
        <v>0</v>
      </c>
      <c r="G14" s="362">
        <f t="shared" si="0"/>
        <v>0</v>
      </c>
      <c r="H14" s="300"/>
      <c r="I14" s="301">
        <v>0</v>
      </c>
      <c r="J14" s="301">
        <v>0</v>
      </c>
      <c r="K14" s="302">
        <v>0</v>
      </c>
      <c r="L14" s="302">
        <v>0</v>
      </c>
      <c r="M14" s="301">
        <v>0</v>
      </c>
      <c r="N14" s="367">
        <f t="shared" si="2"/>
        <v>0</v>
      </c>
      <c r="O14" s="300"/>
      <c r="P14" s="301">
        <v>0</v>
      </c>
      <c r="Q14" s="302">
        <v>0</v>
      </c>
      <c r="R14" s="302">
        <v>0</v>
      </c>
      <c r="S14" s="301">
        <v>0</v>
      </c>
      <c r="T14" s="301">
        <v>0</v>
      </c>
      <c r="U14" s="367">
        <f t="shared" si="4"/>
        <v>0</v>
      </c>
      <c r="V14" s="300"/>
      <c r="W14" s="302">
        <v>0</v>
      </c>
      <c r="X14" s="302">
        <v>0</v>
      </c>
      <c r="Y14" s="302">
        <v>0</v>
      </c>
      <c r="Z14" s="302">
        <v>0</v>
      </c>
      <c r="AA14" s="302">
        <v>0</v>
      </c>
      <c r="AB14" s="367">
        <f t="shared" si="5"/>
        <v>0</v>
      </c>
      <c r="AD14" s="361">
        <f t="shared" si="3"/>
        <v>0</v>
      </c>
      <c r="AE14" s="361">
        <f t="shared" si="1"/>
        <v>0</v>
      </c>
      <c r="AF14" s="361">
        <f t="shared" si="1"/>
        <v>0</v>
      </c>
      <c r="AG14" s="361">
        <f t="shared" si="1"/>
        <v>0</v>
      </c>
      <c r="AH14" s="361">
        <f t="shared" si="1"/>
        <v>0</v>
      </c>
      <c r="AI14" s="303"/>
      <c r="AJ14" s="292"/>
    </row>
    <row r="15" spans="1:36">
      <c r="A15" s="297" t="s">
        <v>451</v>
      </c>
      <c r="B15" s="298">
        <v>0</v>
      </c>
      <c r="C15" s="299">
        <v>0</v>
      </c>
      <c r="D15" s="299">
        <v>0</v>
      </c>
      <c r="E15" s="299">
        <v>0</v>
      </c>
      <c r="F15" s="299">
        <v>0</v>
      </c>
      <c r="G15" s="362">
        <f t="shared" si="0"/>
        <v>0</v>
      </c>
      <c r="H15" s="300"/>
      <c r="I15" s="301">
        <v>0</v>
      </c>
      <c r="J15" s="301">
        <v>0</v>
      </c>
      <c r="K15" s="302">
        <v>0</v>
      </c>
      <c r="L15" s="302">
        <v>0</v>
      </c>
      <c r="M15" s="301">
        <v>0</v>
      </c>
      <c r="N15" s="367">
        <f t="shared" si="2"/>
        <v>0</v>
      </c>
      <c r="O15" s="300"/>
      <c r="P15" s="301">
        <v>0</v>
      </c>
      <c r="Q15" s="302">
        <v>0</v>
      </c>
      <c r="R15" s="302">
        <v>0</v>
      </c>
      <c r="S15" s="301">
        <v>0</v>
      </c>
      <c r="T15" s="301">
        <v>0</v>
      </c>
      <c r="U15" s="367">
        <f t="shared" si="4"/>
        <v>0</v>
      </c>
      <c r="V15" s="300"/>
      <c r="W15" s="302">
        <v>0</v>
      </c>
      <c r="X15" s="302">
        <v>0</v>
      </c>
      <c r="Y15" s="302">
        <v>0</v>
      </c>
      <c r="Z15" s="302">
        <v>0</v>
      </c>
      <c r="AA15" s="302">
        <v>0</v>
      </c>
      <c r="AB15" s="367">
        <f t="shared" si="5"/>
        <v>0</v>
      </c>
      <c r="AD15" s="361">
        <f t="shared" si="3"/>
        <v>0</v>
      </c>
      <c r="AE15" s="361">
        <f t="shared" si="1"/>
        <v>0</v>
      </c>
      <c r="AF15" s="361">
        <f t="shared" si="1"/>
        <v>0</v>
      </c>
      <c r="AG15" s="361">
        <f t="shared" si="1"/>
        <v>0</v>
      </c>
      <c r="AH15" s="361">
        <f t="shared" si="1"/>
        <v>0</v>
      </c>
      <c r="AI15" s="303"/>
      <c r="AJ15" s="292"/>
    </row>
    <row r="16" spans="1:36">
      <c r="A16" s="297" t="s">
        <v>451</v>
      </c>
      <c r="B16" s="298">
        <v>0</v>
      </c>
      <c r="C16" s="299">
        <v>0</v>
      </c>
      <c r="D16" s="299">
        <v>0</v>
      </c>
      <c r="E16" s="299">
        <v>0</v>
      </c>
      <c r="F16" s="299">
        <v>0</v>
      </c>
      <c r="G16" s="362">
        <f t="shared" si="0"/>
        <v>0</v>
      </c>
      <c r="H16" s="300"/>
      <c r="I16" s="301">
        <v>0</v>
      </c>
      <c r="J16" s="301">
        <v>0</v>
      </c>
      <c r="K16" s="302">
        <v>0</v>
      </c>
      <c r="L16" s="302">
        <v>0</v>
      </c>
      <c r="M16" s="301">
        <v>0</v>
      </c>
      <c r="N16" s="367">
        <f t="shared" si="2"/>
        <v>0</v>
      </c>
      <c r="O16" s="300"/>
      <c r="P16" s="301">
        <v>0</v>
      </c>
      <c r="Q16" s="302">
        <v>0</v>
      </c>
      <c r="R16" s="302">
        <v>0</v>
      </c>
      <c r="S16" s="301">
        <v>0</v>
      </c>
      <c r="T16" s="301">
        <v>0</v>
      </c>
      <c r="U16" s="367">
        <f t="shared" si="4"/>
        <v>0</v>
      </c>
      <c r="V16" s="300"/>
      <c r="W16" s="302">
        <v>0</v>
      </c>
      <c r="X16" s="302">
        <v>0</v>
      </c>
      <c r="Y16" s="302">
        <v>0</v>
      </c>
      <c r="Z16" s="302">
        <v>0</v>
      </c>
      <c r="AA16" s="302">
        <v>0</v>
      </c>
      <c r="AB16" s="367">
        <f t="shared" si="5"/>
        <v>0</v>
      </c>
      <c r="AD16" s="361">
        <f t="shared" si="3"/>
        <v>0</v>
      </c>
      <c r="AE16" s="361">
        <f t="shared" si="1"/>
        <v>0</v>
      </c>
      <c r="AF16" s="361">
        <f t="shared" si="1"/>
        <v>0</v>
      </c>
      <c r="AG16" s="361">
        <f t="shared" si="1"/>
        <v>0</v>
      </c>
      <c r="AH16" s="361">
        <f t="shared" si="1"/>
        <v>0</v>
      </c>
      <c r="AI16" s="303"/>
      <c r="AJ16" s="292"/>
    </row>
    <row r="17" spans="1:36">
      <c r="A17" s="304" t="s">
        <v>304</v>
      </c>
      <c r="B17" s="298">
        <v>0</v>
      </c>
      <c r="C17" s="299">
        <v>0</v>
      </c>
      <c r="D17" s="299">
        <v>0</v>
      </c>
      <c r="E17" s="299">
        <v>0</v>
      </c>
      <c r="F17" s="299">
        <v>0</v>
      </c>
      <c r="G17" s="362">
        <f t="shared" si="0"/>
        <v>0</v>
      </c>
      <c r="H17" s="300"/>
      <c r="I17" s="301">
        <v>0</v>
      </c>
      <c r="J17" s="301">
        <v>0</v>
      </c>
      <c r="K17" s="302">
        <v>0</v>
      </c>
      <c r="L17" s="302">
        <v>0</v>
      </c>
      <c r="M17" s="301">
        <v>0</v>
      </c>
      <c r="N17" s="367">
        <f t="shared" si="2"/>
        <v>0</v>
      </c>
      <c r="O17" s="300"/>
      <c r="P17" s="301">
        <v>0</v>
      </c>
      <c r="Q17" s="302">
        <v>0</v>
      </c>
      <c r="R17" s="302">
        <v>0</v>
      </c>
      <c r="S17" s="301">
        <v>0</v>
      </c>
      <c r="T17" s="301">
        <v>0</v>
      </c>
      <c r="U17" s="367">
        <f t="shared" si="4"/>
        <v>0</v>
      </c>
      <c r="V17" s="300"/>
      <c r="W17" s="302">
        <v>0</v>
      </c>
      <c r="X17" s="302">
        <v>0</v>
      </c>
      <c r="Y17" s="302">
        <v>0</v>
      </c>
      <c r="Z17" s="302">
        <v>0</v>
      </c>
      <c r="AA17" s="302">
        <v>0</v>
      </c>
      <c r="AB17" s="367">
        <f t="shared" si="5"/>
        <v>0</v>
      </c>
      <c r="AD17" s="361">
        <f t="shared" si="3"/>
        <v>0</v>
      </c>
      <c r="AE17" s="361">
        <f t="shared" si="1"/>
        <v>0</v>
      </c>
      <c r="AF17" s="361">
        <f t="shared" si="1"/>
        <v>0</v>
      </c>
      <c r="AG17" s="361">
        <f t="shared" si="1"/>
        <v>0</v>
      </c>
      <c r="AH17" s="361">
        <f t="shared" si="1"/>
        <v>0</v>
      </c>
      <c r="AI17" s="303"/>
      <c r="AJ17" s="292"/>
    </row>
    <row r="18" spans="1:36">
      <c r="A18" s="304" t="s">
        <v>304</v>
      </c>
      <c r="B18" s="298">
        <v>0</v>
      </c>
      <c r="C18" s="299">
        <v>0</v>
      </c>
      <c r="D18" s="299">
        <v>0</v>
      </c>
      <c r="E18" s="299">
        <v>0</v>
      </c>
      <c r="F18" s="299">
        <v>0</v>
      </c>
      <c r="G18" s="362">
        <f t="shared" si="0"/>
        <v>0</v>
      </c>
      <c r="H18" s="300"/>
      <c r="I18" s="301">
        <v>0</v>
      </c>
      <c r="J18" s="301">
        <v>0</v>
      </c>
      <c r="K18" s="302">
        <v>0</v>
      </c>
      <c r="L18" s="302">
        <v>0</v>
      </c>
      <c r="M18" s="301">
        <v>0</v>
      </c>
      <c r="N18" s="367">
        <f t="shared" si="2"/>
        <v>0</v>
      </c>
      <c r="O18" s="300"/>
      <c r="P18" s="301">
        <v>0</v>
      </c>
      <c r="Q18" s="302">
        <v>0</v>
      </c>
      <c r="R18" s="302">
        <v>0</v>
      </c>
      <c r="S18" s="301">
        <v>0</v>
      </c>
      <c r="T18" s="301">
        <v>0</v>
      </c>
      <c r="U18" s="367">
        <f t="shared" si="4"/>
        <v>0</v>
      </c>
      <c r="V18" s="300"/>
      <c r="W18" s="302">
        <v>0</v>
      </c>
      <c r="X18" s="302">
        <v>0</v>
      </c>
      <c r="Y18" s="302">
        <v>0</v>
      </c>
      <c r="Z18" s="302">
        <v>0</v>
      </c>
      <c r="AA18" s="302">
        <v>0</v>
      </c>
      <c r="AB18" s="367">
        <f t="shared" si="5"/>
        <v>0</v>
      </c>
      <c r="AD18" s="361">
        <f t="shared" si="3"/>
        <v>0</v>
      </c>
      <c r="AE18" s="361">
        <f t="shared" si="1"/>
        <v>0</v>
      </c>
      <c r="AF18" s="361">
        <f t="shared" si="1"/>
        <v>0</v>
      </c>
      <c r="AG18" s="361">
        <f t="shared" si="1"/>
        <v>0</v>
      </c>
      <c r="AH18" s="361">
        <f t="shared" si="1"/>
        <v>0</v>
      </c>
      <c r="AI18" s="303"/>
      <c r="AJ18" s="292"/>
    </row>
    <row r="19" spans="1:36" ht="16" thickBot="1">
      <c r="A19" s="297" t="s">
        <v>305</v>
      </c>
      <c r="B19" s="298">
        <v>0</v>
      </c>
      <c r="C19" s="299">
        <v>0</v>
      </c>
      <c r="D19" s="299">
        <v>0</v>
      </c>
      <c r="E19" s="299">
        <v>0</v>
      </c>
      <c r="F19" s="299">
        <v>0</v>
      </c>
      <c r="G19" s="362">
        <f t="shared" si="0"/>
        <v>0</v>
      </c>
      <c r="H19" s="300"/>
      <c r="I19" s="301">
        <v>0</v>
      </c>
      <c r="J19" s="301">
        <v>0</v>
      </c>
      <c r="K19" s="302">
        <v>0</v>
      </c>
      <c r="L19" s="302">
        <v>0</v>
      </c>
      <c r="M19" s="301">
        <v>0</v>
      </c>
      <c r="N19" s="367">
        <f t="shared" si="2"/>
        <v>0</v>
      </c>
      <c r="O19" s="300"/>
      <c r="P19" s="301">
        <v>0</v>
      </c>
      <c r="Q19" s="302">
        <v>0</v>
      </c>
      <c r="R19" s="302">
        <v>0</v>
      </c>
      <c r="S19" s="301">
        <v>0</v>
      </c>
      <c r="T19" s="301">
        <v>0</v>
      </c>
      <c r="U19" s="367">
        <f t="shared" si="4"/>
        <v>0</v>
      </c>
      <c r="V19" s="300"/>
      <c r="W19" s="302">
        <v>0</v>
      </c>
      <c r="X19" s="302">
        <v>0</v>
      </c>
      <c r="Y19" s="302">
        <v>0</v>
      </c>
      <c r="Z19" s="302">
        <v>0</v>
      </c>
      <c r="AA19" s="302">
        <v>0</v>
      </c>
      <c r="AB19" s="367">
        <f t="shared" si="5"/>
        <v>0</v>
      </c>
      <c r="AD19" s="361">
        <f t="shared" si="3"/>
        <v>0</v>
      </c>
      <c r="AE19" s="361">
        <f t="shared" si="1"/>
        <v>0</v>
      </c>
      <c r="AF19" s="361">
        <f t="shared" si="1"/>
        <v>0</v>
      </c>
      <c r="AG19" s="361">
        <f t="shared" si="1"/>
        <v>0</v>
      </c>
      <c r="AH19" s="361">
        <f t="shared" si="1"/>
        <v>0</v>
      </c>
      <c r="AI19" s="303"/>
      <c r="AJ19" s="292"/>
    </row>
    <row r="20" spans="1:36" ht="16" thickBot="1">
      <c r="A20" s="305" t="s">
        <v>300</v>
      </c>
      <c r="B20" s="363">
        <f>SUM(B8:B19)</f>
        <v>0</v>
      </c>
      <c r="C20" s="363">
        <f>SUM(C8:C19)</f>
        <v>0</v>
      </c>
      <c r="D20" s="363">
        <f>SUM(D8:D19)</f>
        <v>0</v>
      </c>
      <c r="E20" s="363">
        <f>SUM(E8:E19)</f>
        <v>0</v>
      </c>
      <c r="F20" s="363">
        <f>SUM(F8:F19)</f>
        <v>227</v>
      </c>
      <c r="G20" s="364">
        <f>SUM(B20:F20)</f>
        <v>227</v>
      </c>
      <c r="I20" s="4"/>
      <c r="L20" s="4"/>
      <c r="M20" s="306" t="s">
        <v>307</v>
      </c>
      <c r="N20" s="368">
        <f>SUM(N8:N19)</f>
        <v>0</v>
      </c>
      <c r="O20" s="4"/>
      <c r="P20" s="4"/>
      <c r="S20" s="4"/>
      <c r="T20" s="306" t="s">
        <v>307</v>
      </c>
      <c r="U20" s="368">
        <f>SUM(U8:U19)</f>
        <v>0</v>
      </c>
      <c r="V20" s="4"/>
      <c r="W20" s="4"/>
      <c r="X20" s="4"/>
      <c r="AA20" s="307" t="s">
        <v>307</v>
      </c>
      <c r="AB20" s="369">
        <f>SUM(AB8:AB19)</f>
        <v>0</v>
      </c>
      <c r="AH20" s="307" t="s">
        <v>307</v>
      </c>
      <c r="AI20" s="369">
        <f>SUM(AI8:AI14)</f>
        <v>0</v>
      </c>
      <c r="AJ20" s="292"/>
    </row>
    <row r="21" spans="1:36">
      <c r="A21" s="308" t="s">
        <v>306</v>
      </c>
      <c r="B21" s="365">
        <f>+B20/G20</f>
        <v>0</v>
      </c>
      <c r="C21" s="365">
        <f>+C20/G20</f>
        <v>0</v>
      </c>
      <c r="D21" s="365">
        <f>D20/G20</f>
        <v>0</v>
      </c>
      <c r="E21" s="365">
        <f>+E20/G20</f>
        <v>0</v>
      </c>
      <c r="F21" s="365">
        <f>+F20/G20</f>
        <v>1</v>
      </c>
      <c r="G21" s="366">
        <f>SUM(B21:F21)</f>
        <v>1</v>
      </c>
      <c r="I21" s="4"/>
      <c r="J21" s="309"/>
      <c r="O21" s="4"/>
      <c r="P21" s="309"/>
      <c r="V21" s="310"/>
      <c r="W21" s="4"/>
      <c r="X21" s="4"/>
      <c r="AJ21" s="292"/>
    </row>
    <row r="22" spans="1:36">
      <c r="A22" s="290"/>
      <c r="I22" s="4"/>
      <c r="J22" s="4"/>
      <c r="K22" s="4"/>
      <c r="L22" s="4"/>
      <c r="M22" s="4"/>
      <c r="N22" s="4"/>
      <c r="O22" s="4"/>
      <c r="R22" s="4"/>
      <c r="S22" s="4"/>
      <c r="T22" s="4"/>
      <c r="U22" s="311"/>
      <c r="V22" s="4"/>
      <c r="W22" s="4"/>
      <c r="AJ22" s="292"/>
    </row>
    <row r="23" spans="1:36">
      <c r="A23" s="305" t="s">
        <v>308</v>
      </c>
      <c r="I23" s="4"/>
      <c r="J23" s="4"/>
      <c r="K23" s="4"/>
      <c r="L23" s="4"/>
      <c r="M23" s="4"/>
      <c r="N23" s="4"/>
      <c r="O23" s="4"/>
      <c r="R23" s="4"/>
      <c r="S23" s="4"/>
      <c r="T23" s="4"/>
      <c r="U23" s="63"/>
      <c r="V23" s="4"/>
      <c r="W23" s="4"/>
      <c r="AJ23" s="292"/>
    </row>
    <row r="24" spans="1:36">
      <c r="A24" s="305" t="s">
        <v>309</v>
      </c>
      <c r="I24" s="4"/>
      <c r="J24" s="4"/>
      <c r="K24" s="4"/>
      <c r="L24" s="4"/>
      <c r="M24" s="4"/>
      <c r="N24" s="4"/>
      <c r="O24" s="4"/>
      <c r="R24" s="4"/>
      <c r="S24" s="4"/>
      <c r="T24" s="4"/>
      <c r="U24" s="4"/>
      <c r="V24" s="4"/>
      <c r="W24" s="4"/>
      <c r="AJ24" s="292"/>
    </row>
    <row r="25" spans="1:36" ht="16" thickBot="1">
      <c r="A25" s="312"/>
      <c r="B25" s="313"/>
      <c r="C25" s="313"/>
      <c r="D25" s="313"/>
      <c r="E25" s="313"/>
      <c r="F25" s="313"/>
      <c r="G25" s="313"/>
      <c r="H25" s="313"/>
      <c r="I25" s="314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3"/>
      <c r="Y25" s="313"/>
      <c r="Z25" s="313"/>
      <c r="AA25" s="313"/>
      <c r="AB25" s="313"/>
      <c r="AC25" s="313"/>
      <c r="AD25" s="313"/>
      <c r="AE25" s="313"/>
      <c r="AF25" s="313"/>
      <c r="AG25" s="313"/>
      <c r="AH25" s="313"/>
      <c r="AI25" s="313"/>
      <c r="AJ25" s="315"/>
    </row>
    <row r="26" spans="1:36" ht="16" thickBot="1">
      <c r="S26" s="316"/>
    </row>
    <row r="27" spans="1:36">
      <c r="A27" s="287" t="s">
        <v>310</v>
      </c>
      <c r="B27" s="288"/>
      <c r="C27" s="289"/>
      <c r="G27" s="317"/>
      <c r="H27" s="318"/>
      <c r="I27" s="318"/>
      <c r="J27" s="318"/>
      <c r="K27" s="318"/>
      <c r="L27" s="318"/>
      <c r="M27" s="318"/>
      <c r="S27" s="316"/>
    </row>
    <row r="28" spans="1:36">
      <c r="A28" s="319" t="s">
        <v>293</v>
      </c>
      <c r="C28" s="320">
        <v>0.02</v>
      </c>
      <c r="I28" s="318"/>
      <c r="J28" s="318"/>
      <c r="K28" s="318"/>
      <c r="L28" s="318"/>
      <c r="M28" s="318"/>
      <c r="S28" s="316"/>
    </row>
    <row r="29" spans="1:36">
      <c r="A29" s="319" t="s">
        <v>311</v>
      </c>
      <c r="C29" s="320">
        <v>0.02</v>
      </c>
      <c r="I29" s="318"/>
      <c r="J29" s="318"/>
      <c r="K29" s="318"/>
      <c r="L29" s="318"/>
      <c r="M29" s="318"/>
      <c r="S29" s="316"/>
    </row>
    <row r="30" spans="1:36">
      <c r="A30" s="319" t="s">
        <v>312</v>
      </c>
      <c r="C30" s="320">
        <v>0.02</v>
      </c>
      <c r="I30" s="318"/>
      <c r="J30" s="318"/>
      <c r="K30" s="318"/>
      <c r="L30" s="318"/>
      <c r="M30" s="318"/>
      <c r="S30" s="316"/>
    </row>
    <row r="31" spans="1:36">
      <c r="A31" s="319" t="s">
        <v>313</v>
      </c>
      <c r="C31" s="320">
        <v>0.03</v>
      </c>
      <c r="G31" s="318"/>
      <c r="H31" s="318"/>
      <c r="I31" s="318"/>
      <c r="J31" s="318"/>
      <c r="K31" s="318"/>
      <c r="L31" s="318"/>
      <c r="M31" s="318"/>
      <c r="S31" s="316"/>
    </row>
    <row r="32" spans="1:36">
      <c r="A32" s="319" t="s">
        <v>314</v>
      </c>
      <c r="C32" s="320">
        <v>0.05</v>
      </c>
      <c r="D32" s="321"/>
      <c r="S32" s="316"/>
    </row>
    <row r="33" spans="1:32" ht="16" thickBot="1">
      <c r="A33" s="322" t="s">
        <v>315</v>
      </c>
      <c r="B33" s="313"/>
      <c r="C33" s="323">
        <v>0.05</v>
      </c>
      <c r="D33" s="321"/>
      <c r="G33" s="324"/>
      <c r="I33" s="325"/>
      <c r="J33" s="326"/>
      <c r="K33" s="327"/>
      <c r="L33" s="327"/>
      <c r="M33" s="328"/>
      <c r="S33" s="316"/>
    </row>
    <row r="34" spans="1:32">
      <c r="D34" s="329"/>
      <c r="S34" s="316"/>
    </row>
    <row r="35" spans="1:32">
      <c r="D35" s="329"/>
      <c r="S35" s="316"/>
    </row>
    <row r="36" spans="1:32">
      <c r="D36" s="329"/>
      <c r="S36" s="316"/>
    </row>
    <row r="37" spans="1:32" s="330" customFormat="1">
      <c r="C37" s="331">
        <v>1</v>
      </c>
      <c r="D37" s="370">
        <f t="shared" ref="D37:V37" si="6">+C37+1</f>
        <v>2</v>
      </c>
      <c r="E37" s="370">
        <f t="shared" si="6"/>
        <v>3</v>
      </c>
      <c r="F37" s="371">
        <f t="shared" si="6"/>
        <v>4</v>
      </c>
      <c r="G37" s="371">
        <f t="shared" si="6"/>
        <v>5</v>
      </c>
      <c r="H37" s="371">
        <f t="shared" si="6"/>
        <v>6</v>
      </c>
      <c r="I37" s="371">
        <f t="shared" si="6"/>
        <v>7</v>
      </c>
      <c r="J37" s="371">
        <f t="shared" si="6"/>
        <v>8</v>
      </c>
      <c r="K37" s="371">
        <f t="shared" si="6"/>
        <v>9</v>
      </c>
      <c r="L37" s="372">
        <f t="shared" si="6"/>
        <v>10</v>
      </c>
      <c r="M37" s="371">
        <f t="shared" si="6"/>
        <v>11</v>
      </c>
      <c r="N37" s="371">
        <f t="shared" si="6"/>
        <v>12</v>
      </c>
      <c r="O37" s="371">
        <f t="shared" si="6"/>
        <v>13</v>
      </c>
      <c r="P37" s="371">
        <f t="shared" si="6"/>
        <v>14</v>
      </c>
      <c r="Q37" s="371">
        <f t="shared" si="6"/>
        <v>15</v>
      </c>
      <c r="R37" s="371">
        <f t="shared" si="6"/>
        <v>16</v>
      </c>
      <c r="S37" s="371">
        <f t="shared" si="6"/>
        <v>17</v>
      </c>
      <c r="T37" s="370">
        <f t="shared" si="6"/>
        <v>18</v>
      </c>
      <c r="U37" s="370">
        <f t="shared" si="6"/>
        <v>19</v>
      </c>
      <c r="V37" s="373">
        <f t="shared" si="6"/>
        <v>20</v>
      </c>
      <c r="W37" s="370">
        <f t="shared" ref="W37:AD37" si="7">+V37+1</f>
        <v>21</v>
      </c>
      <c r="X37" s="370">
        <f t="shared" si="7"/>
        <v>22</v>
      </c>
      <c r="Y37" s="370">
        <f t="shared" si="7"/>
        <v>23</v>
      </c>
      <c r="Z37" s="370">
        <f t="shared" si="7"/>
        <v>24</v>
      </c>
      <c r="AA37" s="370">
        <f t="shared" si="7"/>
        <v>25</v>
      </c>
      <c r="AB37" s="370">
        <f t="shared" si="7"/>
        <v>26</v>
      </c>
      <c r="AC37" s="370">
        <f t="shared" si="7"/>
        <v>27</v>
      </c>
      <c r="AD37" s="370">
        <f t="shared" si="7"/>
        <v>28</v>
      </c>
      <c r="AE37" s="370">
        <f>+AD37+1</f>
        <v>29</v>
      </c>
      <c r="AF37" s="373">
        <f>+AE37+1</f>
        <v>30</v>
      </c>
    </row>
    <row r="38" spans="1:32">
      <c r="A38" s="332" t="s">
        <v>316</v>
      </c>
      <c r="D38" s="329"/>
      <c r="L38" s="333"/>
      <c r="R38" s="316"/>
      <c r="V38" s="333"/>
      <c r="AF38" s="333"/>
    </row>
    <row r="39" spans="1:32">
      <c r="A39" s="334" t="s">
        <v>317</v>
      </c>
      <c r="C39" s="374">
        <f>N20*12</f>
        <v>0</v>
      </c>
      <c r="D39" s="374">
        <f t="shared" ref="D39:V39" si="8">+C39*(1+$C$28)</f>
        <v>0</v>
      </c>
      <c r="E39" s="374">
        <f t="shared" si="8"/>
        <v>0</v>
      </c>
      <c r="F39" s="374">
        <f t="shared" si="8"/>
        <v>0</v>
      </c>
      <c r="G39" s="374">
        <f t="shared" si="8"/>
        <v>0</v>
      </c>
      <c r="H39" s="374">
        <f t="shared" si="8"/>
        <v>0</v>
      </c>
      <c r="I39" s="374">
        <f t="shared" si="8"/>
        <v>0</v>
      </c>
      <c r="J39" s="374">
        <f t="shared" si="8"/>
        <v>0</v>
      </c>
      <c r="K39" s="374">
        <f t="shared" si="8"/>
        <v>0</v>
      </c>
      <c r="L39" s="375">
        <f t="shared" si="8"/>
        <v>0</v>
      </c>
      <c r="M39" s="374">
        <f t="shared" si="8"/>
        <v>0</v>
      </c>
      <c r="N39" s="374">
        <f t="shared" si="8"/>
        <v>0</v>
      </c>
      <c r="O39" s="374">
        <f t="shared" si="8"/>
        <v>0</v>
      </c>
      <c r="P39" s="374">
        <f t="shared" si="8"/>
        <v>0</v>
      </c>
      <c r="Q39" s="374">
        <f t="shared" si="8"/>
        <v>0</v>
      </c>
      <c r="R39" s="374">
        <f t="shared" si="8"/>
        <v>0</v>
      </c>
      <c r="S39" s="374">
        <f t="shared" si="8"/>
        <v>0</v>
      </c>
      <c r="T39" s="374">
        <f t="shared" si="8"/>
        <v>0</v>
      </c>
      <c r="U39" s="374">
        <f t="shared" si="8"/>
        <v>0</v>
      </c>
      <c r="V39" s="375">
        <f t="shared" si="8"/>
        <v>0</v>
      </c>
      <c r="W39" s="374">
        <f t="shared" ref="W39:AF39" si="9">+V39*(1+$C$28)</f>
        <v>0</v>
      </c>
      <c r="X39" s="374">
        <f t="shared" si="9"/>
        <v>0</v>
      </c>
      <c r="Y39" s="374">
        <f t="shared" si="9"/>
        <v>0</v>
      </c>
      <c r="Z39" s="374">
        <f t="shared" si="9"/>
        <v>0</v>
      </c>
      <c r="AA39" s="374">
        <f t="shared" si="9"/>
        <v>0</v>
      </c>
      <c r="AB39" s="374">
        <f t="shared" si="9"/>
        <v>0</v>
      </c>
      <c r="AC39" s="374">
        <f t="shared" si="9"/>
        <v>0</v>
      </c>
      <c r="AD39" s="374">
        <f t="shared" si="9"/>
        <v>0</v>
      </c>
      <c r="AE39" s="374">
        <f t="shared" si="9"/>
        <v>0</v>
      </c>
      <c r="AF39" s="375">
        <f t="shared" si="9"/>
        <v>0</v>
      </c>
    </row>
    <row r="40" spans="1:32">
      <c r="A40" s="336" t="s">
        <v>318</v>
      </c>
      <c r="B40" s="337"/>
      <c r="C40" s="376">
        <f>U20*12</f>
        <v>0</v>
      </c>
      <c r="D40" s="376">
        <f t="shared" ref="D40:V40" si="10">+C40*(1+$C$28)</f>
        <v>0</v>
      </c>
      <c r="E40" s="376">
        <f t="shared" si="10"/>
        <v>0</v>
      </c>
      <c r="F40" s="376">
        <f t="shared" si="10"/>
        <v>0</v>
      </c>
      <c r="G40" s="376">
        <f t="shared" si="10"/>
        <v>0</v>
      </c>
      <c r="H40" s="376">
        <f t="shared" si="10"/>
        <v>0</v>
      </c>
      <c r="I40" s="376">
        <f t="shared" si="10"/>
        <v>0</v>
      </c>
      <c r="J40" s="376">
        <f t="shared" si="10"/>
        <v>0</v>
      </c>
      <c r="K40" s="376">
        <f t="shared" si="10"/>
        <v>0</v>
      </c>
      <c r="L40" s="377">
        <f t="shared" si="10"/>
        <v>0</v>
      </c>
      <c r="M40" s="376">
        <f t="shared" si="10"/>
        <v>0</v>
      </c>
      <c r="N40" s="376">
        <f t="shared" si="10"/>
        <v>0</v>
      </c>
      <c r="O40" s="376">
        <f t="shared" si="10"/>
        <v>0</v>
      </c>
      <c r="P40" s="376">
        <f t="shared" si="10"/>
        <v>0</v>
      </c>
      <c r="Q40" s="376">
        <f t="shared" si="10"/>
        <v>0</v>
      </c>
      <c r="R40" s="376">
        <f t="shared" si="10"/>
        <v>0</v>
      </c>
      <c r="S40" s="376">
        <f t="shared" si="10"/>
        <v>0</v>
      </c>
      <c r="T40" s="376">
        <f t="shared" si="10"/>
        <v>0</v>
      </c>
      <c r="U40" s="376">
        <f t="shared" si="10"/>
        <v>0</v>
      </c>
      <c r="V40" s="377">
        <f t="shared" si="10"/>
        <v>0</v>
      </c>
      <c r="W40" s="376">
        <f t="shared" ref="W40:AF40" si="11">+V40*(1+$C$28)</f>
        <v>0</v>
      </c>
      <c r="X40" s="376">
        <f t="shared" si="11"/>
        <v>0</v>
      </c>
      <c r="Y40" s="376">
        <f t="shared" si="11"/>
        <v>0</v>
      </c>
      <c r="Z40" s="376">
        <f t="shared" si="11"/>
        <v>0</v>
      </c>
      <c r="AA40" s="376">
        <f t="shared" si="11"/>
        <v>0</v>
      </c>
      <c r="AB40" s="376">
        <f t="shared" si="11"/>
        <v>0</v>
      </c>
      <c r="AC40" s="376">
        <f t="shared" si="11"/>
        <v>0</v>
      </c>
      <c r="AD40" s="376">
        <f t="shared" si="11"/>
        <v>0</v>
      </c>
      <c r="AE40" s="376">
        <f t="shared" si="11"/>
        <v>0</v>
      </c>
      <c r="AF40" s="377">
        <f t="shared" si="11"/>
        <v>0</v>
      </c>
    </row>
    <row r="41" spans="1:32">
      <c r="A41" s="340" t="s">
        <v>319</v>
      </c>
      <c r="C41" s="378">
        <f t="shared" ref="C41:V41" si="12">+(C39+C40)*$C$32</f>
        <v>0</v>
      </c>
      <c r="D41" s="378">
        <f t="shared" si="12"/>
        <v>0</v>
      </c>
      <c r="E41" s="378">
        <f t="shared" si="12"/>
        <v>0</v>
      </c>
      <c r="F41" s="378">
        <f t="shared" si="12"/>
        <v>0</v>
      </c>
      <c r="G41" s="378">
        <f t="shared" si="12"/>
        <v>0</v>
      </c>
      <c r="H41" s="378">
        <f t="shared" si="12"/>
        <v>0</v>
      </c>
      <c r="I41" s="378">
        <f t="shared" si="12"/>
        <v>0</v>
      </c>
      <c r="J41" s="378">
        <f t="shared" si="12"/>
        <v>0</v>
      </c>
      <c r="K41" s="378">
        <f t="shared" si="12"/>
        <v>0</v>
      </c>
      <c r="L41" s="379">
        <f t="shared" si="12"/>
        <v>0</v>
      </c>
      <c r="M41" s="378">
        <f t="shared" si="12"/>
        <v>0</v>
      </c>
      <c r="N41" s="378">
        <f t="shared" si="12"/>
        <v>0</v>
      </c>
      <c r="O41" s="378">
        <f t="shared" si="12"/>
        <v>0</v>
      </c>
      <c r="P41" s="378">
        <f t="shared" si="12"/>
        <v>0</v>
      </c>
      <c r="Q41" s="378">
        <f t="shared" si="12"/>
        <v>0</v>
      </c>
      <c r="R41" s="378">
        <f t="shared" si="12"/>
        <v>0</v>
      </c>
      <c r="S41" s="378">
        <f t="shared" si="12"/>
        <v>0</v>
      </c>
      <c r="T41" s="378">
        <f t="shared" si="12"/>
        <v>0</v>
      </c>
      <c r="U41" s="378">
        <f t="shared" si="12"/>
        <v>0</v>
      </c>
      <c r="V41" s="379">
        <f t="shared" si="12"/>
        <v>0</v>
      </c>
      <c r="W41" s="378">
        <f t="shared" ref="W41:AF41" si="13">+(W39+W40)*$C$32</f>
        <v>0</v>
      </c>
      <c r="X41" s="378">
        <f t="shared" si="13"/>
        <v>0</v>
      </c>
      <c r="Y41" s="378">
        <f t="shared" si="13"/>
        <v>0</v>
      </c>
      <c r="Z41" s="378">
        <f t="shared" si="13"/>
        <v>0</v>
      </c>
      <c r="AA41" s="378">
        <f t="shared" si="13"/>
        <v>0</v>
      </c>
      <c r="AB41" s="378">
        <f t="shared" si="13"/>
        <v>0</v>
      </c>
      <c r="AC41" s="378">
        <f t="shared" si="13"/>
        <v>0</v>
      </c>
      <c r="AD41" s="378">
        <f t="shared" si="13"/>
        <v>0</v>
      </c>
      <c r="AE41" s="378">
        <f t="shared" si="13"/>
        <v>0</v>
      </c>
      <c r="AF41" s="379">
        <f t="shared" si="13"/>
        <v>0</v>
      </c>
    </row>
    <row r="42" spans="1:32" ht="13.9" customHeight="1">
      <c r="A42" s="334"/>
      <c r="C42" s="338"/>
      <c r="D42" s="335"/>
      <c r="E42" s="338"/>
      <c r="F42" s="338"/>
      <c r="G42" s="338"/>
      <c r="H42" s="338"/>
      <c r="I42" s="338"/>
      <c r="J42" s="338"/>
      <c r="K42" s="338"/>
      <c r="L42" s="339"/>
      <c r="M42" s="338"/>
      <c r="N42" s="338"/>
      <c r="O42" s="338"/>
      <c r="P42" s="338"/>
      <c r="Q42" s="338"/>
      <c r="R42" s="338"/>
      <c r="S42" s="338"/>
      <c r="T42" s="338"/>
      <c r="U42" s="338"/>
      <c r="V42" s="339"/>
      <c r="W42" s="338"/>
      <c r="X42" s="338"/>
      <c r="Y42" s="338"/>
      <c r="Z42" s="338"/>
      <c r="AA42" s="338"/>
      <c r="AB42" s="338"/>
      <c r="AC42" s="338"/>
      <c r="AD42" s="338"/>
      <c r="AE42" s="338"/>
      <c r="AF42" s="339"/>
    </row>
    <row r="43" spans="1:32" ht="16" thickBot="1">
      <c r="A43" s="341" t="s">
        <v>320</v>
      </c>
      <c r="C43" s="380">
        <f t="shared" ref="C43:V43" si="14">+C40+C39-C41</f>
        <v>0</v>
      </c>
      <c r="D43" s="380">
        <f t="shared" si="14"/>
        <v>0</v>
      </c>
      <c r="E43" s="380">
        <f t="shared" si="14"/>
        <v>0</v>
      </c>
      <c r="F43" s="380">
        <f t="shared" si="14"/>
        <v>0</v>
      </c>
      <c r="G43" s="380">
        <f t="shared" si="14"/>
        <v>0</v>
      </c>
      <c r="H43" s="380">
        <f t="shared" si="14"/>
        <v>0</v>
      </c>
      <c r="I43" s="380">
        <f t="shared" si="14"/>
        <v>0</v>
      </c>
      <c r="J43" s="380">
        <f t="shared" si="14"/>
        <v>0</v>
      </c>
      <c r="K43" s="380">
        <f t="shared" si="14"/>
        <v>0</v>
      </c>
      <c r="L43" s="381">
        <f t="shared" si="14"/>
        <v>0</v>
      </c>
      <c r="M43" s="380">
        <f t="shared" si="14"/>
        <v>0</v>
      </c>
      <c r="N43" s="380">
        <f t="shared" si="14"/>
        <v>0</v>
      </c>
      <c r="O43" s="380">
        <f t="shared" si="14"/>
        <v>0</v>
      </c>
      <c r="P43" s="380">
        <f t="shared" si="14"/>
        <v>0</v>
      </c>
      <c r="Q43" s="380">
        <f t="shared" si="14"/>
        <v>0</v>
      </c>
      <c r="R43" s="380">
        <f t="shared" si="14"/>
        <v>0</v>
      </c>
      <c r="S43" s="380">
        <f t="shared" si="14"/>
        <v>0</v>
      </c>
      <c r="T43" s="380">
        <f t="shared" si="14"/>
        <v>0</v>
      </c>
      <c r="U43" s="380">
        <f t="shared" si="14"/>
        <v>0</v>
      </c>
      <c r="V43" s="381">
        <f t="shared" si="14"/>
        <v>0</v>
      </c>
      <c r="W43" s="380">
        <f t="shared" ref="W43:AF43" si="15">+W40+W39-W41</f>
        <v>0</v>
      </c>
      <c r="X43" s="380">
        <f t="shared" si="15"/>
        <v>0</v>
      </c>
      <c r="Y43" s="380">
        <f t="shared" si="15"/>
        <v>0</v>
      </c>
      <c r="Z43" s="380">
        <f t="shared" si="15"/>
        <v>0</v>
      </c>
      <c r="AA43" s="380">
        <f t="shared" si="15"/>
        <v>0</v>
      </c>
      <c r="AB43" s="380">
        <f t="shared" si="15"/>
        <v>0</v>
      </c>
      <c r="AC43" s="380">
        <f t="shared" si="15"/>
        <v>0</v>
      </c>
      <c r="AD43" s="380">
        <f t="shared" si="15"/>
        <v>0</v>
      </c>
      <c r="AE43" s="380">
        <f t="shared" si="15"/>
        <v>0</v>
      </c>
      <c r="AF43" s="381">
        <f t="shared" si="15"/>
        <v>0</v>
      </c>
    </row>
    <row r="44" spans="1:32" ht="13.9" customHeight="1" thickTop="1">
      <c r="A44" s="334"/>
      <c r="C44" s="342"/>
      <c r="D44" s="335"/>
      <c r="E44" s="342"/>
      <c r="F44" s="342"/>
      <c r="G44" s="342"/>
      <c r="H44" s="342"/>
      <c r="I44" s="342"/>
      <c r="J44" s="342"/>
      <c r="K44" s="342"/>
      <c r="L44" s="343"/>
      <c r="M44" s="342"/>
      <c r="N44" s="342"/>
      <c r="O44" s="342"/>
      <c r="P44" s="342"/>
      <c r="Q44" s="342"/>
      <c r="R44" s="342"/>
      <c r="S44" s="342"/>
      <c r="T44" s="342"/>
      <c r="U44" s="342"/>
      <c r="V44" s="343"/>
      <c r="W44" s="342"/>
      <c r="X44" s="342"/>
      <c r="Y44" s="342"/>
      <c r="Z44" s="342"/>
      <c r="AA44" s="342"/>
      <c r="AB44" s="342"/>
      <c r="AC44" s="342"/>
      <c r="AD44" s="342"/>
      <c r="AE44" s="342"/>
      <c r="AF44" s="343"/>
    </row>
    <row r="45" spans="1:32">
      <c r="A45" s="344" t="s">
        <v>321</v>
      </c>
      <c r="C45" s="345"/>
      <c r="D45" s="374">
        <f t="shared" ref="D45:V45" si="16">+C45*(1+$C$29)</f>
        <v>0</v>
      </c>
      <c r="E45" s="374">
        <f t="shared" si="16"/>
        <v>0</v>
      </c>
      <c r="F45" s="374">
        <f t="shared" si="16"/>
        <v>0</v>
      </c>
      <c r="G45" s="374">
        <f t="shared" si="16"/>
        <v>0</v>
      </c>
      <c r="H45" s="374">
        <f t="shared" si="16"/>
        <v>0</v>
      </c>
      <c r="I45" s="374">
        <f t="shared" si="16"/>
        <v>0</v>
      </c>
      <c r="J45" s="374">
        <f t="shared" si="16"/>
        <v>0</v>
      </c>
      <c r="K45" s="374">
        <f t="shared" si="16"/>
        <v>0</v>
      </c>
      <c r="L45" s="375">
        <f t="shared" si="16"/>
        <v>0</v>
      </c>
      <c r="M45" s="374">
        <f t="shared" si="16"/>
        <v>0</v>
      </c>
      <c r="N45" s="374">
        <f t="shared" si="16"/>
        <v>0</v>
      </c>
      <c r="O45" s="374">
        <f t="shared" si="16"/>
        <v>0</v>
      </c>
      <c r="P45" s="374">
        <f t="shared" si="16"/>
        <v>0</v>
      </c>
      <c r="Q45" s="374">
        <f t="shared" si="16"/>
        <v>0</v>
      </c>
      <c r="R45" s="374">
        <f t="shared" si="16"/>
        <v>0</v>
      </c>
      <c r="S45" s="374">
        <f t="shared" si="16"/>
        <v>0</v>
      </c>
      <c r="T45" s="374">
        <f t="shared" si="16"/>
        <v>0</v>
      </c>
      <c r="U45" s="374">
        <f t="shared" si="16"/>
        <v>0</v>
      </c>
      <c r="V45" s="375">
        <f t="shared" si="16"/>
        <v>0</v>
      </c>
      <c r="W45" s="374">
        <f t="shared" ref="W45:AF45" si="17">+V45*(1+$C$29)</f>
        <v>0</v>
      </c>
      <c r="X45" s="374">
        <f t="shared" si="17"/>
        <v>0</v>
      </c>
      <c r="Y45" s="374">
        <f t="shared" si="17"/>
        <v>0</v>
      </c>
      <c r="Z45" s="374">
        <f t="shared" si="17"/>
        <v>0</v>
      </c>
      <c r="AA45" s="374">
        <f t="shared" si="17"/>
        <v>0</v>
      </c>
      <c r="AB45" s="374">
        <f t="shared" si="17"/>
        <v>0</v>
      </c>
      <c r="AC45" s="374">
        <f t="shared" si="17"/>
        <v>0</v>
      </c>
      <c r="AD45" s="374">
        <f t="shared" si="17"/>
        <v>0</v>
      </c>
      <c r="AE45" s="374">
        <f t="shared" si="17"/>
        <v>0</v>
      </c>
      <c r="AF45" s="375">
        <f t="shared" si="17"/>
        <v>0</v>
      </c>
    </row>
    <row r="46" spans="1:32">
      <c r="A46" s="344" t="s">
        <v>456</v>
      </c>
      <c r="C46" s="338"/>
      <c r="D46" s="382">
        <f t="shared" ref="D46:V46" si="18">+C46*(1+$C$30)</f>
        <v>0</v>
      </c>
      <c r="E46" s="382">
        <f t="shared" si="18"/>
        <v>0</v>
      </c>
      <c r="F46" s="382">
        <f t="shared" si="18"/>
        <v>0</v>
      </c>
      <c r="G46" s="382">
        <f t="shared" si="18"/>
        <v>0</v>
      </c>
      <c r="H46" s="382">
        <f t="shared" si="18"/>
        <v>0</v>
      </c>
      <c r="I46" s="382">
        <f t="shared" si="18"/>
        <v>0</v>
      </c>
      <c r="J46" s="382">
        <f t="shared" si="18"/>
        <v>0</v>
      </c>
      <c r="K46" s="382">
        <f t="shared" si="18"/>
        <v>0</v>
      </c>
      <c r="L46" s="377">
        <f t="shared" si="18"/>
        <v>0</v>
      </c>
      <c r="M46" s="382">
        <f t="shared" si="18"/>
        <v>0</v>
      </c>
      <c r="N46" s="382">
        <f t="shared" si="18"/>
        <v>0</v>
      </c>
      <c r="O46" s="382">
        <f t="shared" si="18"/>
        <v>0</v>
      </c>
      <c r="P46" s="382">
        <f t="shared" si="18"/>
        <v>0</v>
      </c>
      <c r="Q46" s="382">
        <f t="shared" si="18"/>
        <v>0</v>
      </c>
      <c r="R46" s="382">
        <f t="shared" si="18"/>
        <v>0</v>
      </c>
      <c r="S46" s="382">
        <f t="shared" si="18"/>
        <v>0</v>
      </c>
      <c r="T46" s="382">
        <f t="shared" si="18"/>
        <v>0</v>
      </c>
      <c r="U46" s="382">
        <f t="shared" si="18"/>
        <v>0</v>
      </c>
      <c r="V46" s="377">
        <f t="shared" si="18"/>
        <v>0</v>
      </c>
      <c r="W46" s="382">
        <f t="shared" ref="W46:AF46" si="19">+V46*(1+$C$30)</f>
        <v>0</v>
      </c>
      <c r="X46" s="382">
        <f t="shared" si="19"/>
        <v>0</v>
      </c>
      <c r="Y46" s="382">
        <f t="shared" si="19"/>
        <v>0</v>
      </c>
      <c r="Z46" s="382">
        <f t="shared" si="19"/>
        <v>0</v>
      </c>
      <c r="AA46" s="382">
        <f t="shared" si="19"/>
        <v>0</v>
      </c>
      <c r="AB46" s="382">
        <f t="shared" si="19"/>
        <v>0</v>
      </c>
      <c r="AC46" s="382">
        <f t="shared" si="19"/>
        <v>0</v>
      </c>
      <c r="AD46" s="382">
        <f t="shared" si="19"/>
        <v>0</v>
      </c>
      <c r="AE46" s="382">
        <f t="shared" si="19"/>
        <v>0</v>
      </c>
      <c r="AF46" s="377">
        <f t="shared" si="19"/>
        <v>0</v>
      </c>
    </row>
    <row r="47" spans="1:32" ht="19.149999999999999" customHeight="1" thickBot="1">
      <c r="A47" s="346" t="s">
        <v>322</v>
      </c>
      <c r="C47" s="380">
        <f t="shared" ref="C47:V47" si="20">+C43+C45</f>
        <v>0</v>
      </c>
      <c r="D47" s="380">
        <f t="shared" si="20"/>
        <v>0</v>
      </c>
      <c r="E47" s="380">
        <f t="shared" si="20"/>
        <v>0</v>
      </c>
      <c r="F47" s="380">
        <f t="shared" si="20"/>
        <v>0</v>
      </c>
      <c r="G47" s="380">
        <f t="shared" si="20"/>
        <v>0</v>
      </c>
      <c r="H47" s="380">
        <f t="shared" si="20"/>
        <v>0</v>
      </c>
      <c r="I47" s="380">
        <f t="shared" si="20"/>
        <v>0</v>
      </c>
      <c r="J47" s="380">
        <f t="shared" si="20"/>
        <v>0</v>
      </c>
      <c r="K47" s="380">
        <f t="shared" si="20"/>
        <v>0</v>
      </c>
      <c r="L47" s="381">
        <f t="shared" si="20"/>
        <v>0</v>
      </c>
      <c r="M47" s="380">
        <f t="shared" si="20"/>
        <v>0</v>
      </c>
      <c r="N47" s="380">
        <f t="shared" si="20"/>
        <v>0</v>
      </c>
      <c r="O47" s="380">
        <f t="shared" si="20"/>
        <v>0</v>
      </c>
      <c r="P47" s="380">
        <f t="shared" si="20"/>
        <v>0</v>
      </c>
      <c r="Q47" s="380">
        <f t="shared" si="20"/>
        <v>0</v>
      </c>
      <c r="R47" s="380">
        <f t="shared" si="20"/>
        <v>0</v>
      </c>
      <c r="S47" s="380">
        <f t="shared" si="20"/>
        <v>0</v>
      </c>
      <c r="T47" s="380">
        <f t="shared" si="20"/>
        <v>0</v>
      </c>
      <c r="U47" s="380">
        <f t="shared" si="20"/>
        <v>0</v>
      </c>
      <c r="V47" s="381">
        <f t="shared" si="20"/>
        <v>0</v>
      </c>
      <c r="W47" s="380">
        <f t="shared" ref="W47:AF47" si="21">+W43+W45</f>
        <v>0</v>
      </c>
      <c r="X47" s="380">
        <f t="shared" si="21"/>
        <v>0</v>
      </c>
      <c r="Y47" s="380">
        <f t="shared" si="21"/>
        <v>0</v>
      </c>
      <c r="Z47" s="380">
        <f t="shared" si="21"/>
        <v>0</v>
      </c>
      <c r="AA47" s="380">
        <f t="shared" si="21"/>
        <v>0</v>
      </c>
      <c r="AB47" s="380">
        <f t="shared" si="21"/>
        <v>0</v>
      </c>
      <c r="AC47" s="380">
        <f t="shared" si="21"/>
        <v>0</v>
      </c>
      <c r="AD47" s="380">
        <f t="shared" si="21"/>
        <v>0</v>
      </c>
      <c r="AE47" s="380">
        <f t="shared" si="21"/>
        <v>0</v>
      </c>
      <c r="AF47" s="381">
        <f t="shared" si="21"/>
        <v>0</v>
      </c>
    </row>
    <row r="48" spans="1:32" ht="13.9" customHeight="1" thickTop="1">
      <c r="A48" s="347"/>
      <c r="C48" s="338"/>
      <c r="D48" s="338"/>
      <c r="E48" s="338"/>
      <c r="F48" s="338"/>
      <c r="G48" s="338"/>
      <c r="H48" s="338"/>
      <c r="I48" s="338"/>
      <c r="J48" s="338"/>
      <c r="K48" s="338"/>
      <c r="L48" s="339"/>
      <c r="M48" s="338"/>
      <c r="N48" s="338"/>
      <c r="O48" s="338"/>
      <c r="P48" s="338"/>
      <c r="Q48" s="338"/>
      <c r="R48" s="338"/>
      <c r="S48" s="338"/>
      <c r="T48" s="338"/>
      <c r="U48" s="338"/>
      <c r="V48" s="339"/>
      <c r="W48" s="338"/>
      <c r="X48" s="338"/>
      <c r="Y48" s="338"/>
      <c r="Z48" s="338"/>
      <c r="AA48" s="338"/>
      <c r="AB48" s="338"/>
      <c r="AC48" s="338"/>
      <c r="AD48" s="338"/>
      <c r="AE48" s="338"/>
      <c r="AF48" s="339"/>
    </row>
    <row r="49" spans="1:32" ht="13.9" customHeight="1">
      <c r="A49" s="347"/>
      <c r="C49" s="338"/>
      <c r="D49" s="338"/>
      <c r="E49" s="338"/>
      <c r="F49" s="338"/>
      <c r="G49" s="338"/>
      <c r="H49" s="338"/>
      <c r="I49" s="338"/>
      <c r="J49" s="338"/>
      <c r="K49" s="338"/>
      <c r="L49" s="339"/>
      <c r="M49" s="338"/>
      <c r="N49" s="338"/>
      <c r="O49" s="338"/>
      <c r="P49" s="338"/>
      <c r="Q49" s="338"/>
      <c r="R49" s="338"/>
      <c r="S49" s="338"/>
      <c r="T49" s="338"/>
      <c r="U49" s="338"/>
      <c r="V49" s="339"/>
      <c r="W49" s="338"/>
      <c r="X49" s="338"/>
      <c r="Y49" s="338"/>
      <c r="Z49" s="338"/>
      <c r="AA49" s="338"/>
      <c r="AB49" s="338"/>
      <c r="AC49" s="338"/>
      <c r="AD49" s="338"/>
      <c r="AE49" s="338"/>
      <c r="AF49" s="339"/>
    </row>
    <row r="50" spans="1:32" ht="16.899999999999999" customHeight="1">
      <c r="A50" s="348" t="s">
        <v>323</v>
      </c>
      <c r="C50" s="338"/>
      <c r="D50" s="4"/>
      <c r="E50" s="338"/>
      <c r="F50" s="338"/>
      <c r="G50" s="338"/>
      <c r="H50" s="338"/>
      <c r="I50" s="338"/>
      <c r="J50" s="338"/>
      <c r="K50" s="338"/>
      <c r="L50" s="339"/>
      <c r="M50" s="338"/>
      <c r="N50" s="338"/>
      <c r="O50" s="338"/>
      <c r="P50" s="338"/>
      <c r="Q50" s="338"/>
      <c r="R50" s="338"/>
      <c r="S50" s="338"/>
      <c r="T50" s="338"/>
      <c r="U50" s="338"/>
      <c r="V50" s="339"/>
      <c r="W50" s="338"/>
      <c r="X50" s="338"/>
      <c r="Y50" s="338"/>
      <c r="Z50" s="338"/>
      <c r="AA50" s="338"/>
      <c r="AB50" s="338"/>
      <c r="AC50" s="338"/>
      <c r="AD50" s="338"/>
      <c r="AE50" s="338"/>
      <c r="AF50" s="339"/>
    </row>
    <row r="51" spans="1:32">
      <c r="A51" s="329" t="s">
        <v>324</v>
      </c>
      <c r="B51" s="329"/>
      <c r="C51" s="374">
        <f>C47*(C$33)</f>
        <v>0</v>
      </c>
      <c r="D51" s="374">
        <f>D47*(C$33)</f>
        <v>0</v>
      </c>
      <c r="E51" s="374">
        <f t="shared" ref="E51:V51" si="22">E47*($C$33)</f>
        <v>0</v>
      </c>
      <c r="F51" s="374">
        <f t="shared" si="22"/>
        <v>0</v>
      </c>
      <c r="G51" s="374">
        <f t="shared" si="22"/>
        <v>0</v>
      </c>
      <c r="H51" s="374">
        <f t="shared" si="22"/>
        <v>0</v>
      </c>
      <c r="I51" s="374">
        <f t="shared" si="22"/>
        <v>0</v>
      </c>
      <c r="J51" s="374">
        <f t="shared" si="22"/>
        <v>0</v>
      </c>
      <c r="K51" s="374">
        <f t="shared" si="22"/>
        <v>0</v>
      </c>
      <c r="L51" s="375">
        <f t="shared" si="22"/>
        <v>0</v>
      </c>
      <c r="M51" s="374">
        <f t="shared" si="22"/>
        <v>0</v>
      </c>
      <c r="N51" s="374">
        <f t="shared" si="22"/>
        <v>0</v>
      </c>
      <c r="O51" s="374">
        <f t="shared" si="22"/>
        <v>0</v>
      </c>
      <c r="P51" s="374">
        <f t="shared" si="22"/>
        <v>0</v>
      </c>
      <c r="Q51" s="374">
        <f t="shared" si="22"/>
        <v>0</v>
      </c>
      <c r="R51" s="374">
        <f t="shared" si="22"/>
        <v>0</v>
      </c>
      <c r="S51" s="374">
        <f t="shared" si="22"/>
        <v>0</v>
      </c>
      <c r="T51" s="374">
        <f t="shared" si="22"/>
        <v>0</v>
      </c>
      <c r="U51" s="374">
        <f t="shared" si="22"/>
        <v>0</v>
      </c>
      <c r="V51" s="375">
        <f t="shared" si="22"/>
        <v>0</v>
      </c>
      <c r="W51" s="374">
        <f t="shared" ref="W51:AF51" si="23">W47*($C$33)</f>
        <v>0</v>
      </c>
      <c r="X51" s="374">
        <f t="shared" si="23"/>
        <v>0</v>
      </c>
      <c r="Y51" s="374">
        <f t="shared" si="23"/>
        <v>0</v>
      </c>
      <c r="Z51" s="374">
        <f t="shared" si="23"/>
        <v>0</v>
      </c>
      <c r="AA51" s="374">
        <f t="shared" si="23"/>
        <v>0</v>
      </c>
      <c r="AB51" s="374">
        <f t="shared" si="23"/>
        <v>0</v>
      </c>
      <c r="AC51" s="374">
        <f t="shared" si="23"/>
        <v>0</v>
      </c>
      <c r="AD51" s="374">
        <f t="shared" si="23"/>
        <v>0</v>
      </c>
      <c r="AE51" s="374">
        <f t="shared" si="23"/>
        <v>0</v>
      </c>
      <c r="AF51" s="375">
        <f t="shared" si="23"/>
        <v>0</v>
      </c>
    </row>
    <row r="52" spans="1:32">
      <c r="A52" s="334" t="s">
        <v>325</v>
      </c>
      <c r="C52" s="349">
        <v>0</v>
      </c>
      <c r="D52" s="376">
        <f t="shared" ref="D52:U52" si="24">C52*(1+$C$31)</f>
        <v>0</v>
      </c>
      <c r="E52" s="376">
        <f t="shared" si="24"/>
        <v>0</v>
      </c>
      <c r="F52" s="376">
        <f t="shared" si="24"/>
        <v>0</v>
      </c>
      <c r="G52" s="376">
        <f t="shared" si="24"/>
        <v>0</v>
      </c>
      <c r="H52" s="376">
        <f t="shared" si="24"/>
        <v>0</v>
      </c>
      <c r="I52" s="376">
        <f t="shared" si="24"/>
        <v>0</v>
      </c>
      <c r="J52" s="376">
        <f t="shared" si="24"/>
        <v>0</v>
      </c>
      <c r="K52" s="376">
        <f t="shared" si="24"/>
        <v>0</v>
      </c>
      <c r="L52" s="377">
        <f t="shared" si="24"/>
        <v>0</v>
      </c>
      <c r="M52" s="376">
        <f t="shared" si="24"/>
        <v>0</v>
      </c>
      <c r="N52" s="376">
        <f t="shared" si="24"/>
        <v>0</v>
      </c>
      <c r="O52" s="376">
        <f t="shared" si="24"/>
        <v>0</v>
      </c>
      <c r="P52" s="376">
        <f t="shared" si="24"/>
        <v>0</v>
      </c>
      <c r="Q52" s="376">
        <f t="shared" si="24"/>
        <v>0</v>
      </c>
      <c r="R52" s="376">
        <f t="shared" si="24"/>
        <v>0</v>
      </c>
      <c r="S52" s="376">
        <f t="shared" si="24"/>
        <v>0</v>
      </c>
      <c r="T52" s="376">
        <f t="shared" si="24"/>
        <v>0</v>
      </c>
      <c r="U52" s="376">
        <f t="shared" si="24"/>
        <v>0</v>
      </c>
      <c r="V52" s="377">
        <f t="shared" ref="V52:V59" si="25">U52*(1+$C$31)</f>
        <v>0</v>
      </c>
      <c r="W52" s="376">
        <f t="shared" ref="W52:W59" si="26">V52*(1+$C$31)</f>
        <v>0</v>
      </c>
      <c r="X52" s="376">
        <f t="shared" ref="X52:X59" si="27">W52*(1+$C$31)</f>
        <v>0</v>
      </c>
      <c r="Y52" s="376">
        <f t="shared" ref="Y52:Y59" si="28">X52*(1+$C$31)</f>
        <v>0</v>
      </c>
      <c r="Z52" s="376">
        <f t="shared" ref="Z52:Z59" si="29">Y52*(1+$C$31)</f>
        <v>0</v>
      </c>
      <c r="AA52" s="376">
        <f t="shared" ref="AA52:AA59" si="30">Z52*(1+$C$31)</f>
        <v>0</v>
      </c>
      <c r="AB52" s="376">
        <f t="shared" ref="AB52:AB59" si="31">AA52*(1+$C$31)</f>
        <v>0</v>
      </c>
      <c r="AC52" s="376">
        <f t="shared" ref="AC52:AC59" si="32">AB52*(1+$C$31)</f>
        <v>0</v>
      </c>
      <c r="AD52" s="376">
        <f t="shared" ref="AD52:AD59" si="33">AC52*(1+$C$31)</f>
        <v>0</v>
      </c>
      <c r="AE52" s="376">
        <f t="shared" ref="AE52:AE59" si="34">AD52*(1+$C$31)</f>
        <v>0</v>
      </c>
      <c r="AF52" s="377">
        <f t="shared" ref="AF52:AF59" si="35">AE52*(1+$C$31)</f>
        <v>0</v>
      </c>
    </row>
    <row r="53" spans="1:32">
      <c r="A53" s="334" t="s">
        <v>326</v>
      </c>
      <c r="C53" s="349">
        <v>0</v>
      </c>
      <c r="D53" s="376">
        <f t="shared" ref="D53:U53" si="36">C53*(1+$C$31)</f>
        <v>0</v>
      </c>
      <c r="E53" s="376">
        <f t="shared" si="36"/>
        <v>0</v>
      </c>
      <c r="F53" s="376">
        <f t="shared" si="36"/>
        <v>0</v>
      </c>
      <c r="G53" s="376">
        <f t="shared" si="36"/>
        <v>0</v>
      </c>
      <c r="H53" s="376">
        <f t="shared" si="36"/>
        <v>0</v>
      </c>
      <c r="I53" s="376">
        <f t="shared" si="36"/>
        <v>0</v>
      </c>
      <c r="J53" s="376">
        <f t="shared" si="36"/>
        <v>0</v>
      </c>
      <c r="K53" s="376">
        <f t="shared" si="36"/>
        <v>0</v>
      </c>
      <c r="L53" s="377">
        <f t="shared" si="36"/>
        <v>0</v>
      </c>
      <c r="M53" s="376">
        <f t="shared" si="36"/>
        <v>0</v>
      </c>
      <c r="N53" s="376">
        <f t="shared" si="36"/>
        <v>0</v>
      </c>
      <c r="O53" s="376">
        <f t="shared" si="36"/>
        <v>0</v>
      </c>
      <c r="P53" s="376">
        <f t="shared" si="36"/>
        <v>0</v>
      </c>
      <c r="Q53" s="376">
        <f t="shared" si="36"/>
        <v>0</v>
      </c>
      <c r="R53" s="376">
        <f t="shared" si="36"/>
        <v>0</v>
      </c>
      <c r="S53" s="376">
        <f t="shared" si="36"/>
        <v>0</v>
      </c>
      <c r="T53" s="376">
        <f t="shared" si="36"/>
        <v>0</v>
      </c>
      <c r="U53" s="376">
        <f t="shared" si="36"/>
        <v>0</v>
      </c>
      <c r="V53" s="377">
        <f t="shared" si="25"/>
        <v>0</v>
      </c>
      <c r="W53" s="376">
        <f t="shared" si="26"/>
        <v>0</v>
      </c>
      <c r="X53" s="376">
        <f t="shared" si="27"/>
        <v>0</v>
      </c>
      <c r="Y53" s="376">
        <f t="shared" si="28"/>
        <v>0</v>
      </c>
      <c r="Z53" s="376">
        <f t="shared" si="29"/>
        <v>0</v>
      </c>
      <c r="AA53" s="376">
        <f t="shared" si="30"/>
        <v>0</v>
      </c>
      <c r="AB53" s="376">
        <f t="shared" si="31"/>
        <v>0</v>
      </c>
      <c r="AC53" s="376">
        <f t="shared" si="32"/>
        <v>0</v>
      </c>
      <c r="AD53" s="376">
        <f t="shared" si="33"/>
        <v>0</v>
      </c>
      <c r="AE53" s="376">
        <f t="shared" si="34"/>
        <v>0</v>
      </c>
      <c r="AF53" s="377">
        <f t="shared" si="35"/>
        <v>0</v>
      </c>
    </row>
    <row r="54" spans="1:32">
      <c r="A54" s="336" t="s">
        <v>327</v>
      </c>
      <c r="C54" s="349">
        <v>0</v>
      </c>
      <c r="D54" s="376">
        <f t="shared" ref="D54:U54" si="37">C54*(1+$C$31)</f>
        <v>0</v>
      </c>
      <c r="E54" s="376">
        <f t="shared" si="37"/>
        <v>0</v>
      </c>
      <c r="F54" s="376">
        <f t="shared" si="37"/>
        <v>0</v>
      </c>
      <c r="G54" s="376">
        <f t="shared" si="37"/>
        <v>0</v>
      </c>
      <c r="H54" s="376">
        <f t="shared" si="37"/>
        <v>0</v>
      </c>
      <c r="I54" s="376">
        <f t="shared" si="37"/>
        <v>0</v>
      </c>
      <c r="J54" s="376">
        <f t="shared" si="37"/>
        <v>0</v>
      </c>
      <c r="K54" s="376">
        <f t="shared" si="37"/>
        <v>0</v>
      </c>
      <c r="L54" s="377">
        <f t="shared" si="37"/>
        <v>0</v>
      </c>
      <c r="M54" s="376">
        <f t="shared" si="37"/>
        <v>0</v>
      </c>
      <c r="N54" s="376">
        <f t="shared" si="37"/>
        <v>0</v>
      </c>
      <c r="O54" s="376">
        <f t="shared" si="37"/>
        <v>0</v>
      </c>
      <c r="P54" s="376">
        <f t="shared" si="37"/>
        <v>0</v>
      </c>
      <c r="Q54" s="376">
        <f t="shared" si="37"/>
        <v>0</v>
      </c>
      <c r="R54" s="376">
        <f t="shared" si="37"/>
        <v>0</v>
      </c>
      <c r="S54" s="376">
        <f t="shared" si="37"/>
        <v>0</v>
      </c>
      <c r="T54" s="376">
        <f t="shared" si="37"/>
        <v>0</v>
      </c>
      <c r="U54" s="376">
        <f t="shared" si="37"/>
        <v>0</v>
      </c>
      <c r="V54" s="377">
        <f t="shared" si="25"/>
        <v>0</v>
      </c>
      <c r="W54" s="376">
        <f t="shared" si="26"/>
        <v>0</v>
      </c>
      <c r="X54" s="376">
        <f t="shared" si="27"/>
        <v>0</v>
      </c>
      <c r="Y54" s="376">
        <f t="shared" si="28"/>
        <v>0</v>
      </c>
      <c r="Z54" s="376">
        <f t="shared" si="29"/>
        <v>0</v>
      </c>
      <c r="AA54" s="376">
        <f t="shared" si="30"/>
        <v>0</v>
      </c>
      <c r="AB54" s="376">
        <f t="shared" si="31"/>
        <v>0</v>
      </c>
      <c r="AC54" s="376">
        <f t="shared" si="32"/>
        <v>0</v>
      </c>
      <c r="AD54" s="376">
        <f t="shared" si="33"/>
        <v>0</v>
      </c>
      <c r="AE54" s="376">
        <f t="shared" si="34"/>
        <v>0</v>
      </c>
      <c r="AF54" s="377">
        <f t="shared" si="35"/>
        <v>0</v>
      </c>
    </row>
    <row r="55" spans="1:32">
      <c r="A55" s="336" t="s">
        <v>328</v>
      </c>
      <c r="C55" s="349">
        <v>0</v>
      </c>
      <c r="D55" s="376">
        <f t="shared" ref="D55:U55" si="38">C55*(1+$C$31)</f>
        <v>0</v>
      </c>
      <c r="E55" s="376">
        <f t="shared" si="38"/>
        <v>0</v>
      </c>
      <c r="F55" s="376">
        <f t="shared" si="38"/>
        <v>0</v>
      </c>
      <c r="G55" s="376">
        <f t="shared" si="38"/>
        <v>0</v>
      </c>
      <c r="H55" s="376">
        <f t="shared" si="38"/>
        <v>0</v>
      </c>
      <c r="I55" s="376">
        <f t="shared" si="38"/>
        <v>0</v>
      </c>
      <c r="J55" s="376">
        <f t="shared" si="38"/>
        <v>0</v>
      </c>
      <c r="K55" s="376">
        <f t="shared" si="38"/>
        <v>0</v>
      </c>
      <c r="L55" s="377">
        <f t="shared" si="38"/>
        <v>0</v>
      </c>
      <c r="M55" s="376">
        <f t="shared" si="38"/>
        <v>0</v>
      </c>
      <c r="N55" s="376">
        <f t="shared" si="38"/>
        <v>0</v>
      </c>
      <c r="O55" s="376">
        <f t="shared" si="38"/>
        <v>0</v>
      </c>
      <c r="P55" s="376">
        <f t="shared" si="38"/>
        <v>0</v>
      </c>
      <c r="Q55" s="376">
        <f t="shared" si="38"/>
        <v>0</v>
      </c>
      <c r="R55" s="376">
        <f t="shared" si="38"/>
        <v>0</v>
      </c>
      <c r="S55" s="376">
        <f t="shared" si="38"/>
        <v>0</v>
      </c>
      <c r="T55" s="376">
        <f t="shared" si="38"/>
        <v>0</v>
      </c>
      <c r="U55" s="376">
        <f t="shared" si="38"/>
        <v>0</v>
      </c>
      <c r="V55" s="377">
        <f t="shared" si="25"/>
        <v>0</v>
      </c>
      <c r="W55" s="376">
        <f t="shared" si="26"/>
        <v>0</v>
      </c>
      <c r="X55" s="376">
        <f t="shared" si="27"/>
        <v>0</v>
      </c>
      <c r="Y55" s="376">
        <f t="shared" si="28"/>
        <v>0</v>
      </c>
      <c r="Z55" s="376">
        <f t="shared" si="29"/>
        <v>0</v>
      </c>
      <c r="AA55" s="376">
        <f t="shared" si="30"/>
        <v>0</v>
      </c>
      <c r="AB55" s="376">
        <f t="shared" si="31"/>
        <v>0</v>
      </c>
      <c r="AC55" s="376">
        <f t="shared" si="32"/>
        <v>0</v>
      </c>
      <c r="AD55" s="376">
        <f t="shared" si="33"/>
        <v>0</v>
      </c>
      <c r="AE55" s="376">
        <f t="shared" si="34"/>
        <v>0</v>
      </c>
      <c r="AF55" s="377">
        <f t="shared" si="35"/>
        <v>0</v>
      </c>
    </row>
    <row r="56" spans="1:32">
      <c r="A56" s="336" t="s">
        <v>329</v>
      </c>
      <c r="C56" s="349">
        <v>0</v>
      </c>
      <c r="D56" s="376">
        <f t="shared" ref="D56:U56" si="39">C56*(1+$C$31)</f>
        <v>0</v>
      </c>
      <c r="E56" s="376">
        <f t="shared" si="39"/>
        <v>0</v>
      </c>
      <c r="F56" s="376">
        <f t="shared" si="39"/>
        <v>0</v>
      </c>
      <c r="G56" s="376">
        <f t="shared" si="39"/>
        <v>0</v>
      </c>
      <c r="H56" s="376">
        <f t="shared" si="39"/>
        <v>0</v>
      </c>
      <c r="I56" s="376">
        <f t="shared" si="39"/>
        <v>0</v>
      </c>
      <c r="J56" s="376">
        <f t="shared" si="39"/>
        <v>0</v>
      </c>
      <c r="K56" s="376">
        <f t="shared" si="39"/>
        <v>0</v>
      </c>
      <c r="L56" s="377">
        <f t="shared" si="39"/>
        <v>0</v>
      </c>
      <c r="M56" s="376">
        <f t="shared" si="39"/>
        <v>0</v>
      </c>
      <c r="N56" s="376">
        <f t="shared" si="39"/>
        <v>0</v>
      </c>
      <c r="O56" s="376">
        <f t="shared" si="39"/>
        <v>0</v>
      </c>
      <c r="P56" s="376">
        <f t="shared" si="39"/>
        <v>0</v>
      </c>
      <c r="Q56" s="376">
        <f t="shared" si="39"/>
        <v>0</v>
      </c>
      <c r="R56" s="376">
        <f t="shared" si="39"/>
        <v>0</v>
      </c>
      <c r="S56" s="376">
        <f t="shared" si="39"/>
        <v>0</v>
      </c>
      <c r="T56" s="376">
        <f t="shared" si="39"/>
        <v>0</v>
      </c>
      <c r="U56" s="376">
        <f t="shared" si="39"/>
        <v>0</v>
      </c>
      <c r="V56" s="377">
        <f t="shared" si="25"/>
        <v>0</v>
      </c>
      <c r="W56" s="376">
        <f t="shared" si="26"/>
        <v>0</v>
      </c>
      <c r="X56" s="376">
        <f t="shared" si="27"/>
        <v>0</v>
      </c>
      <c r="Y56" s="376">
        <f t="shared" si="28"/>
        <v>0</v>
      </c>
      <c r="Z56" s="376">
        <f t="shared" si="29"/>
        <v>0</v>
      </c>
      <c r="AA56" s="376">
        <f t="shared" si="30"/>
        <v>0</v>
      </c>
      <c r="AB56" s="376">
        <f t="shared" si="31"/>
        <v>0</v>
      </c>
      <c r="AC56" s="376">
        <f t="shared" si="32"/>
        <v>0</v>
      </c>
      <c r="AD56" s="376">
        <f t="shared" si="33"/>
        <v>0</v>
      </c>
      <c r="AE56" s="376">
        <f t="shared" si="34"/>
        <v>0</v>
      </c>
      <c r="AF56" s="377">
        <f t="shared" si="35"/>
        <v>0</v>
      </c>
    </row>
    <row r="57" spans="1:32">
      <c r="A57" s="334" t="s">
        <v>330</v>
      </c>
      <c r="C57" s="350">
        <v>0</v>
      </c>
      <c r="D57" s="376">
        <f t="shared" ref="D57:L57" si="40">C57*(1+$C$31)</f>
        <v>0</v>
      </c>
      <c r="E57" s="383">
        <f t="shared" si="40"/>
        <v>0</v>
      </c>
      <c r="F57" s="383">
        <f t="shared" si="40"/>
        <v>0</v>
      </c>
      <c r="G57" s="383">
        <f t="shared" si="40"/>
        <v>0</v>
      </c>
      <c r="H57" s="383">
        <f t="shared" si="40"/>
        <v>0</v>
      </c>
      <c r="I57" s="383">
        <f t="shared" si="40"/>
        <v>0</v>
      </c>
      <c r="J57" s="383">
        <f t="shared" si="40"/>
        <v>0</v>
      </c>
      <c r="K57" s="383">
        <f t="shared" si="40"/>
        <v>0</v>
      </c>
      <c r="L57" s="384">
        <f t="shared" si="40"/>
        <v>0</v>
      </c>
      <c r="M57" s="384">
        <f t="shared" ref="M57:U57" si="41">L57*(1+$C$31)</f>
        <v>0</v>
      </c>
      <c r="N57" s="384">
        <f t="shared" si="41"/>
        <v>0</v>
      </c>
      <c r="O57" s="384">
        <f t="shared" si="41"/>
        <v>0</v>
      </c>
      <c r="P57" s="384">
        <f t="shared" si="41"/>
        <v>0</v>
      </c>
      <c r="Q57" s="384">
        <f t="shared" si="41"/>
        <v>0</v>
      </c>
      <c r="R57" s="384">
        <f t="shared" si="41"/>
        <v>0</v>
      </c>
      <c r="S57" s="384">
        <f t="shared" si="41"/>
        <v>0</v>
      </c>
      <c r="T57" s="384">
        <f t="shared" si="41"/>
        <v>0</v>
      </c>
      <c r="U57" s="384">
        <f t="shared" si="41"/>
        <v>0</v>
      </c>
      <c r="V57" s="384">
        <f t="shared" si="25"/>
        <v>0</v>
      </c>
      <c r="W57" s="384">
        <f t="shared" si="26"/>
        <v>0</v>
      </c>
      <c r="X57" s="384">
        <f t="shared" si="27"/>
        <v>0</v>
      </c>
      <c r="Y57" s="384">
        <f t="shared" si="28"/>
        <v>0</v>
      </c>
      <c r="Z57" s="384">
        <f t="shared" si="29"/>
        <v>0</v>
      </c>
      <c r="AA57" s="384">
        <f t="shared" si="30"/>
        <v>0</v>
      </c>
      <c r="AB57" s="384">
        <f t="shared" si="31"/>
        <v>0</v>
      </c>
      <c r="AC57" s="384">
        <f t="shared" si="32"/>
        <v>0</v>
      </c>
      <c r="AD57" s="384">
        <f t="shared" si="33"/>
        <v>0</v>
      </c>
      <c r="AE57" s="384">
        <f t="shared" si="34"/>
        <v>0</v>
      </c>
      <c r="AF57" s="384">
        <f t="shared" si="35"/>
        <v>0</v>
      </c>
    </row>
    <row r="58" spans="1:32">
      <c r="A58" s="336" t="s">
        <v>331</v>
      </c>
      <c r="C58" s="350">
        <v>0</v>
      </c>
      <c r="D58" s="376">
        <f t="shared" ref="D58:L58" si="42">C58*(1+$C$31)</f>
        <v>0</v>
      </c>
      <c r="E58" s="376">
        <f t="shared" si="42"/>
        <v>0</v>
      </c>
      <c r="F58" s="376">
        <f t="shared" si="42"/>
        <v>0</v>
      </c>
      <c r="G58" s="376">
        <f t="shared" si="42"/>
        <v>0</v>
      </c>
      <c r="H58" s="376">
        <f t="shared" si="42"/>
        <v>0</v>
      </c>
      <c r="I58" s="376">
        <f t="shared" si="42"/>
        <v>0</v>
      </c>
      <c r="J58" s="376">
        <f t="shared" si="42"/>
        <v>0</v>
      </c>
      <c r="K58" s="376">
        <f t="shared" si="42"/>
        <v>0</v>
      </c>
      <c r="L58" s="377">
        <f t="shared" si="42"/>
        <v>0</v>
      </c>
      <c r="M58" s="338">
        <v>0</v>
      </c>
      <c r="N58" s="376">
        <f t="shared" ref="N58:U59" si="43">M58*(1+$C$31)</f>
        <v>0</v>
      </c>
      <c r="O58" s="376">
        <f t="shared" si="43"/>
        <v>0</v>
      </c>
      <c r="P58" s="376">
        <f t="shared" si="43"/>
        <v>0</v>
      </c>
      <c r="Q58" s="383">
        <f t="shared" si="43"/>
        <v>0</v>
      </c>
      <c r="R58" s="383">
        <f t="shared" si="43"/>
        <v>0</v>
      </c>
      <c r="S58" s="383">
        <f t="shared" si="43"/>
        <v>0</v>
      </c>
      <c r="T58" s="383">
        <f t="shared" si="43"/>
        <v>0</v>
      </c>
      <c r="U58" s="383">
        <f t="shared" si="43"/>
        <v>0</v>
      </c>
      <c r="V58" s="384">
        <f t="shared" si="25"/>
        <v>0</v>
      </c>
      <c r="W58" s="383">
        <f t="shared" si="26"/>
        <v>0</v>
      </c>
      <c r="X58" s="383">
        <f t="shared" si="27"/>
        <v>0</v>
      </c>
      <c r="Y58" s="383">
        <f t="shared" si="28"/>
        <v>0</v>
      </c>
      <c r="Z58" s="383">
        <f t="shared" si="29"/>
        <v>0</v>
      </c>
      <c r="AA58" s="383">
        <f t="shared" si="30"/>
        <v>0</v>
      </c>
      <c r="AB58" s="383">
        <f t="shared" si="31"/>
        <v>0</v>
      </c>
      <c r="AC58" s="383">
        <f t="shared" si="32"/>
        <v>0</v>
      </c>
      <c r="AD58" s="383">
        <f t="shared" si="33"/>
        <v>0</v>
      </c>
      <c r="AE58" s="383">
        <f t="shared" si="34"/>
        <v>0</v>
      </c>
      <c r="AF58" s="384">
        <f t="shared" si="35"/>
        <v>0</v>
      </c>
    </row>
    <row r="59" spans="1:32">
      <c r="A59" s="334" t="s">
        <v>332</v>
      </c>
      <c r="C59" s="350">
        <v>0</v>
      </c>
      <c r="D59" s="383">
        <f t="shared" ref="D59:L59" si="44">C59*(1+$C$31)</f>
        <v>0</v>
      </c>
      <c r="E59" s="383">
        <f t="shared" si="44"/>
        <v>0</v>
      </c>
      <c r="F59" s="383">
        <f t="shared" si="44"/>
        <v>0</v>
      </c>
      <c r="G59" s="383">
        <f t="shared" si="44"/>
        <v>0</v>
      </c>
      <c r="H59" s="383">
        <f t="shared" si="44"/>
        <v>0</v>
      </c>
      <c r="I59" s="383">
        <f t="shared" si="44"/>
        <v>0</v>
      </c>
      <c r="J59" s="383">
        <f t="shared" si="44"/>
        <v>0</v>
      </c>
      <c r="K59" s="383">
        <f t="shared" si="44"/>
        <v>0</v>
      </c>
      <c r="L59" s="384">
        <f t="shared" si="44"/>
        <v>0</v>
      </c>
      <c r="M59" s="383">
        <f>L59*(1+$C$31)</f>
        <v>0</v>
      </c>
      <c r="N59" s="383">
        <f t="shared" si="43"/>
        <v>0</v>
      </c>
      <c r="O59" s="383">
        <f t="shared" si="43"/>
        <v>0</v>
      </c>
      <c r="P59" s="383">
        <f t="shared" si="43"/>
        <v>0</v>
      </c>
      <c r="Q59" s="383">
        <f t="shared" si="43"/>
        <v>0</v>
      </c>
      <c r="R59" s="383">
        <f t="shared" si="43"/>
        <v>0</v>
      </c>
      <c r="S59" s="383">
        <f t="shared" si="43"/>
        <v>0</v>
      </c>
      <c r="T59" s="383">
        <f t="shared" si="43"/>
        <v>0</v>
      </c>
      <c r="U59" s="383">
        <f t="shared" si="43"/>
        <v>0</v>
      </c>
      <c r="V59" s="384">
        <f t="shared" si="25"/>
        <v>0</v>
      </c>
      <c r="W59" s="383">
        <f t="shared" si="26"/>
        <v>0</v>
      </c>
      <c r="X59" s="383">
        <f t="shared" si="27"/>
        <v>0</v>
      </c>
      <c r="Y59" s="383">
        <f t="shared" si="28"/>
        <v>0</v>
      </c>
      <c r="Z59" s="383">
        <f t="shared" si="29"/>
        <v>0</v>
      </c>
      <c r="AA59" s="383">
        <f t="shared" si="30"/>
        <v>0</v>
      </c>
      <c r="AB59" s="383">
        <f t="shared" si="31"/>
        <v>0</v>
      </c>
      <c r="AC59" s="383">
        <f t="shared" si="32"/>
        <v>0</v>
      </c>
      <c r="AD59" s="383">
        <f t="shared" si="33"/>
        <v>0</v>
      </c>
      <c r="AE59" s="383">
        <f t="shared" si="34"/>
        <v>0</v>
      </c>
      <c r="AF59" s="384">
        <f t="shared" si="35"/>
        <v>0</v>
      </c>
    </row>
    <row r="60" spans="1:32" ht="19.5" customHeight="1" thickBot="1">
      <c r="A60" s="336" t="s">
        <v>333</v>
      </c>
      <c r="C60" s="385">
        <f t="shared" ref="C60:V60" si="45">SUM(C51:C59)</f>
        <v>0</v>
      </c>
      <c r="D60" s="385">
        <f t="shared" si="45"/>
        <v>0</v>
      </c>
      <c r="E60" s="385">
        <f t="shared" si="45"/>
        <v>0</v>
      </c>
      <c r="F60" s="385">
        <f t="shared" si="45"/>
        <v>0</v>
      </c>
      <c r="G60" s="385">
        <f t="shared" si="45"/>
        <v>0</v>
      </c>
      <c r="H60" s="385">
        <f t="shared" si="45"/>
        <v>0</v>
      </c>
      <c r="I60" s="385">
        <f t="shared" si="45"/>
        <v>0</v>
      </c>
      <c r="J60" s="385">
        <f t="shared" si="45"/>
        <v>0</v>
      </c>
      <c r="K60" s="385">
        <f t="shared" si="45"/>
        <v>0</v>
      </c>
      <c r="L60" s="386">
        <f t="shared" si="45"/>
        <v>0</v>
      </c>
      <c r="M60" s="385">
        <f t="shared" si="45"/>
        <v>0</v>
      </c>
      <c r="N60" s="385">
        <f t="shared" si="45"/>
        <v>0</v>
      </c>
      <c r="O60" s="385">
        <f t="shared" si="45"/>
        <v>0</v>
      </c>
      <c r="P60" s="385">
        <f t="shared" si="45"/>
        <v>0</v>
      </c>
      <c r="Q60" s="385">
        <f t="shared" si="45"/>
        <v>0</v>
      </c>
      <c r="R60" s="385">
        <f t="shared" si="45"/>
        <v>0</v>
      </c>
      <c r="S60" s="385">
        <f t="shared" si="45"/>
        <v>0</v>
      </c>
      <c r="T60" s="385">
        <f t="shared" si="45"/>
        <v>0</v>
      </c>
      <c r="U60" s="385">
        <f t="shared" si="45"/>
        <v>0</v>
      </c>
      <c r="V60" s="386">
        <f t="shared" si="45"/>
        <v>0</v>
      </c>
      <c r="W60" s="385">
        <f t="shared" ref="W60:AF60" si="46">SUM(W51:W59)</f>
        <v>0</v>
      </c>
      <c r="X60" s="385">
        <f t="shared" si="46"/>
        <v>0</v>
      </c>
      <c r="Y60" s="385">
        <f t="shared" si="46"/>
        <v>0</v>
      </c>
      <c r="Z60" s="385">
        <f t="shared" si="46"/>
        <v>0</v>
      </c>
      <c r="AA60" s="385">
        <f t="shared" si="46"/>
        <v>0</v>
      </c>
      <c r="AB60" s="385">
        <f t="shared" si="46"/>
        <v>0</v>
      </c>
      <c r="AC60" s="385">
        <f t="shared" si="46"/>
        <v>0</v>
      </c>
      <c r="AD60" s="385">
        <f t="shared" si="46"/>
        <v>0</v>
      </c>
      <c r="AE60" s="385">
        <f t="shared" si="46"/>
        <v>0</v>
      </c>
      <c r="AF60" s="386">
        <f t="shared" si="46"/>
        <v>0</v>
      </c>
    </row>
    <row r="61" spans="1:32" ht="13.5" customHeight="1" thickTop="1">
      <c r="A61" s="336"/>
      <c r="C61" s="353"/>
      <c r="D61" s="353"/>
      <c r="E61" s="335"/>
      <c r="F61" s="353"/>
      <c r="G61" s="353"/>
      <c r="H61" s="353"/>
      <c r="I61" s="353"/>
      <c r="J61" s="353"/>
      <c r="K61" s="353"/>
      <c r="L61" s="354"/>
      <c r="M61" s="353"/>
      <c r="N61" s="353"/>
      <c r="O61" s="353"/>
      <c r="P61" s="353"/>
      <c r="Q61" s="353"/>
      <c r="R61" s="353"/>
      <c r="S61" s="353"/>
      <c r="T61" s="353"/>
      <c r="U61" s="353"/>
      <c r="V61" s="354"/>
      <c r="W61" s="353"/>
      <c r="X61" s="353"/>
      <c r="Y61" s="353"/>
      <c r="Z61" s="353"/>
      <c r="AA61" s="353"/>
      <c r="AB61" s="353"/>
      <c r="AC61" s="353"/>
      <c r="AD61" s="353"/>
      <c r="AE61" s="353"/>
      <c r="AF61" s="354"/>
    </row>
    <row r="62" spans="1:32" ht="15.4" customHeight="1">
      <c r="A62" s="346" t="s">
        <v>334</v>
      </c>
      <c r="C62" s="374">
        <f>+C47-C60</f>
        <v>0</v>
      </c>
      <c r="D62" s="374">
        <f t="shared" ref="D62:Q62" si="47">+D47-D60</f>
        <v>0</v>
      </c>
      <c r="E62" s="374">
        <f t="shared" si="47"/>
        <v>0</v>
      </c>
      <c r="F62" s="374">
        <f t="shared" si="47"/>
        <v>0</v>
      </c>
      <c r="G62" s="374">
        <f t="shared" si="47"/>
        <v>0</v>
      </c>
      <c r="H62" s="374">
        <f t="shared" si="47"/>
        <v>0</v>
      </c>
      <c r="I62" s="374">
        <f t="shared" si="47"/>
        <v>0</v>
      </c>
      <c r="J62" s="374">
        <f t="shared" si="47"/>
        <v>0</v>
      </c>
      <c r="K62" s="374">
        <f t="shared" si="47"/>
        <v>0</v>
      </c>
      <c r="L62" s="375">
        <f t="shared" si="47"/>
        <v>0</v>
      </c>
      <c r="M62" s="374">
        <f t="shared" si="47"/>
        <v>0</v>
      </c>
      <c r="N62" s="374">
        <f t="shared" si="47"/>
        <v>0</v>
      </c>
      <c r="O62" s="374">
        <f t="shared" si="47"/>
        <v>0</v>
      </c>
      <c r="P62" s="374">
        <f t="shared" si="47"/>
        <v>0</v>
      </c>
      <c r="Q62" s="374">
        <f t="shared" si="47"/>
        <v>0</v>
      </c>
      <c r="R62" s="374">
        <f>+R47-R60</f>
        <v>0</v>
      </c>
      <c r="S62" s="374">
        <f>+S47-S60</f>
        <v>0</v>
      </c>
      <c r="T62" s="374">
        <f>+T47-T60</f>
        <v>0</v>
      </c>
      <c r="U62" s="374">
        <f>+U47-U60</f>
        <v>0</v>
      </c>
      <c r="V62" s="375">
        <f>+V47-V60</f>
        <v>0</v>
      </c>
      <c r="W62" s="374">
        <f t="shared" ref="W62:AF62" si="48">+W47-W60</f>
        <v>0</v>
      </c>
      <c r="X62" s="374">
        <f t="shared" si="48"/>
        <v>0</v>
      </c>
      <c r="Y62" s="374">
        <f t="shared" si="48"/>
        <v>0</v>
      </c>
      <c r="Z62" s="374">
        <f t="shared" si="48"/>
        <v>0</v>
      </c>
      <c r="AA62" s="374">
        <f t="shared" si="48"/>
        <v>0</v>
      </c>
      <c r="AB62" s="374">
        <f t="shared" si="48"/>
        <v>0</v>
      </c>
      <c r="AC62" s="374">
        <f t="shared" si="48"/>
        <v>0</v>
      </c>
      <c r="AD62" s="374">
        <f t="shared" si="48"/>
        <v>0</v>
      </c>
      <c r="AE62" s="374">
        <f t="shared" si="48"/>
        <v>0</v>
      </c>
      <c r="AF62" s="375">
        <f t="shared" si="48"/>
        <v>0</v>
      </c>
    </row>
    <row r="63" spans="1:32" ht="13.9" customHeight="1">
      <c r="A63" s="336"/>
      <c r="C63" s="355"/>
      <c r="D63" s="351"/>
      <c r="E63" s="351"/>
      <c r="F63" s="351"/>
      <c r="G63" s="351"/>
      <c r="H63" s="351"/>
      <c r="I63" s="351"/>
      <c r="J63" s="351"/>
      <c r="K63" s="351"/>
      <c r="L63" s="352"/>
      <c r="M63" s="351"/>
      <c r="N63" s="351"/>
      <c r="O63" s="351"/>
      <c r="P63" s="351"/>
      <c r="Q63" s="351"/>
      <c r="R63" s="351"/>
      <c r="S63" s="351"/>
      <c r="T63" s="351"/>
      <c r="U63" s="351"/>
      <c r="V63" s="352"/>
      <c r="W63" s="351"/>
      <c r="X63" s="351"/>
      <c r="Y63" s="351"/>
      <c r="Z63" s="351"/>
      <c r="AA63" s="351"/>
      <c r="AB63" s="351"/>
      <c r="AC63" s="351"/>
      <c r="AD63" s="351"/>
      <c r="AE63" s="351"/>
      <c r="AF63" s="352"/>
    </row>
    <row r="64" spans="1:32" ht="13.9" customHeight="1">
      <c r="A64" s="336" t="s">
        <v>335</v>
      </c>
      <c r="C64" s="356">
        <v>0</v>
      </c>
      <c r="D64" s="383">
        <f>C64</f>
        <v>0</v>
      </c>
      <c r="E64" s="383">
        <f>D64</f>
        <v>0</v>
      </c>
      <c r="F64" s="383">
        <f>E64</f>
        <v>0</v>
      </c>
      <c r="G64" s="383">
        <f>F64</f>
        <v>0</v>
      </c>
      <c r="H64" s="383">
        <f>G64</f>
        <v>0</v>
      </c>
      <c r="I64" s="383">
        <f t="shared" ref="I64:AF64" si="49">H64</f>
        <v>0</v>
      </c>
      <c r="J64" s="383">
        <f t="shared" si="49"/>
        <v>0</v>
      </c>
      <c r="K64" s="383">
        <f t="shared" si="49"/>
        <v>0</v>
      </c>
      <c r="L64" s="384">
        <f t="shared" si="49"/>
        <v>0</v>
      </c>
      <c r="M64" s="383">
        <f t="shared" si="49"/>
        <v>0</v>
      </c>
      <c r="N64" s="383">
        <f t="shared" si="49"/>
        <v>0</v>
      </c>
      <c r="O64" s="383">
        <f t="shared" si="49"/>
        <v>0</v>
      </c>
      <c r="P64" s="383">
        <f t="shared" si="49"/>
        <v>0</v>
      </c>
      <c r="Q64" s="383">
        <f t="shared" si="49"/>
        <v>0</v>
      </c>
      <c r="R64" s="383">
        <f t="shared" si="49"/>
        <v>0</v>
      </c>
      <c r="S64" s="383">
        <f t="shared" si="49"/>
        <v>0</v>
      </c>
      <c r="T64" s="383">
        <f t="shared" si="49"/>
        <v>0</v>
      </c>
      <c r="U64" s="383">
        <f t="shared" si="49"/>
        <v>0</v>
      </c>
      <c r="V64" s="383">
        <f>U64</f>
        <v>0</v>
      </c>
      <c r="W64" s="383">
        <f>V64</f>
        <v>0</v>
      </c>
      <c r="X64" s="383">
        <f t="shared" si="49"/>
        <v>0</v>
      </c>
      <c r="Y64" s="383">
        <f t="shared" si="49"/>
        <v>0</v>
      </c>
      <c r="Z64" s="383">
        <f t="shared" si="49"/>
        <v>0</v>
      </c>
      <c r="AA64" s="383">
        <f t="shared" si="49"/>
        <v>0</v>
      </c>
      <c r="AB64" s="383">
        <f t="shared" si="49"/>
        <v>0</v>
      </c>
      <c r="AC64" s="383">
        <f t="shared" si="49"/>
        <v>0</v>
      </c>
      <c r="AD64" s="383">
        <f t="shared" si="49"/>
        <v>0</v>
      </c>
      <c r="AE64" s="383">
        <f t="shared" si="49"/>
        <v>0</v>
      </c>
      <c r="AF64" s="383">
        <f t="shared" si="49"/>
        <v>0</v>
      </c>
    </row>
    <row r="65" spans="1:32" ht="13.9" customHeight="1">
      <c r="C65" s="357"/>
      <c r="L65" s="333"/>
      <c r="V65" s="333"/>
      <c r="AF65" s="333"/>
    </row>
    <row r="66" spans="1:32" ht="16" thickBot="1">
      <c r="A66" s="337" t="s">
        <v>336</v>
      </c>
      <c r="C66" s="387">
        <f t="shared" ref="C66:Q66" si="50">C62-C64</f>
        <v>0</v>
      </c>
      <c r="D66" s="385">
        <f t="shared" si="50"/>
        <v>0</v>
      </c>
      <c r="E66" s="385">
        <f t="shared" si="50"/>
        <v>0</v>
      </c>
      <c r="F66" s="385">
        <f t="shared" si="50"/>
        <v>0</v>
      </c>
      <c r="G66" s="385">
        <f t="shared" si="50"/>
        <v>0</v>
      </c>
      <c r="H66" s="385">
        <f t="shared" si="50"/>
        <v>0</v>
      </c>
      <c r="I66" s="385">
        <f t="shared" si="50"/>
        <v>0</v>
      </c>
      <c r="J66" s="385">
        <f t="shared" si="50"/>
        <v>0</v>
      </c>
      <c r="K66" s="385">
        <f t="shared" si="50"/>
        <v>0</v>
      </c>
      <c r="L66" s="386">
        <f t="shared" si="50"/>
        <v>0</v>
      </c>
      <c r="M66" s="385">
        <f t="shared" si="50"/>
        <v>0</v>
      </c>
      <c r="N66" s="385">
        <f t="shared" si="50"/>
        <v>0</v>
      </c>
      <c r="O66" s="385">
        <f t="shared" si="50"/>
        <v>0</v>
      </c>
      <c r="P66" s="385">
        <f t="shared" si="50"/>
        <v>0</v>
      </c>
      <c r="Q66" s="385">
        <f t="shared" si="50"/>
        <v>0</v>
      </c>
      <c r="R66" s="385">
        <f>R62-R64</f>
        <v>0</v>
      </c>
      <c r="S66" s="385">
        <f>S62-S64</f>
        <v>0</v>
      </c>
      <c r="T66" s="385">
        <f>T62-T64</f>
        <v>0</v>
      </c>
      <c r="U66" s="385">
        <f>U62-U64</f>
        <v>0</v>
      </c>
      <c r="V66" s="386">
        <f>V62-V64</f>
        <v>0</v>
      </c>
      <c r="W66" s="385">
        <f t="shared" ref="W66:AF66" si="51">W62-W64</f>
        <v>0</v>
      </c>
      <c r="X66" s="385">
        <f t="shared" si="51"/>
        <v>0</v>
      </c>
      <c r="Y66" s="385">
        <f t="shared" si="51"/>
        <v>0</v>
      </c>
      <c r="Z66" s="385">
        <f t="shared" si="51"/>
        <v>0</v>
      </c>
      <c r="AA66" s="385">
        <f t="shared" si="51"/>
        <v>0</v>
      </c>
      <c r="AB66" s="385">
        <f t="shared" si="51"/>
        <v>0</v>
      </c>
      <c r="AC66" s="385">
        <f t="shared" si="51"/>
        <v>0</v>
      </c>
      <c r="AD66" s="385">
        <f t="shared" si="51"/>
        <v>0</v>
      </c>
      <c r="AE66" s="385">
        <f t="shared" si="51"/>
        <v>0</v>
      </c>
      <c r="AF66" s="386">
        <f t="shared" si="51"/>
        <v>0</v>
      </c>
    </row>
    <row r="67" spans="1:32" ht="16" thickTop="1">
      <c r="B67" s="316"/>
      <c r="C67" s="358"/>
      <c r="D67" s="316"/>
      <c r="E67" s="316"/>
      <c r="F67" s="316"/>
      <c r="G67" s="316"/>
      <c r="H67" s="316"/>
      <c r="I67" s="316"/>
      <c r="J67" s="316"/>
      <c r="K67" s="316"/>
      <c r="L67" s="359"/>
      <c r="M67" s="316"/>
      <c r="N67" s="316"/>
      <c r="O67" s="316"/>
      <c r="P67" s="316"/>
      <c r="Q67" s="316"/>
      <c r="R67" s="316"/>
      <c r="S67" s="316"/>
      <c r="T67" s="316"/>
      <c r="U67" s="316"/>
      <c r="V67" s="359"/>
      <c r="W67" s="316"/>
      <c r="X67" s="316"/>
      <c r="Y67" s="316"/>
      <c r="Z67" s="316"/>
      <c r="AA67" s="316"/>
      <c r="AB67" s="316"/>
      <c r="AC67" s="316"/>
      <c r="AD67" s="316"/>
      <c r="AE67" s="316"/>
      <c r="AF67" s="359"/>
    </row>
    <row r="68" spans="1:32">
      <c r="A68" s="284" t="s">
        <v>337</v>
      </c>
      <c r="C68" s="349">
        <v>0</v>
      </c>
      <c r="D68" s="374">
        <f t="shared" ref="D68:V68" si="52">+C68*(1+$C$28)</f>
        <v>0</v>
      </c>
      <c r="E68" s="374">
        <f t="shared" si="52"/>
        <v>0</v>
      </c>
      <c r="F68" s="374">
        <f t="shared" si="52"/>
        <v>0</v>
      </c>
      <c r="G68" s="374">
        <f t="shared" si="52"/>
        <v>0</v>
      </c>
      <c r="H68" s="374">
        <f t="shared" si="52"/>
        <v>0</v>
      </c>
      <c r="I68" s="374">
        <f t="shared" si="52"/>
        <v>0</v>
      </c>
      <c r="J68" s="374">
        <f t="shared" si="52"/>
        <v>0</v>
      </c>
      <c r="K68" s="374">
        <f t="shared" si="52"/>
        <v>0</v>
      </c>
      <c r="L68" s="375">
        <f t="shared" si="52"/>
        <v>0</v>
      </c>
      <c r="M68" s="374">
        <f t="shared" si="52"/>
        <v>0</v>
      </c>
      <c r="N68" s="374">
        <f t="shared" si="52"/>
        <v>0</v>
      </c>
      <c r="O68" s="374">
        <f t="shared" si="52"/>
        <v>0</v>
      </c>
      <c r="P68" s="374">
        <f t="shared" si="52"/>
        <v>0</v>
      </c>
      <c r="Q68" s="374">
        <f t="shared" si="52"/>
        <v>0</v>
      </c>
      <c r="R68" s="374">
        <f t="shared" si="52"/>
        <v>0</v>
      </c>
      <c r="S68" s="374">
        <f t="shared" si="52"/>
        <v>0</v>
      </c>
      <c r="T68" s="374">
        <f t="shared" si="52"/>
        <v>0</v>
      </c>
      <c r="U68" s="374">
        <f t="shared" si="52"/>
        <v>0</v>
      </c>
      <c r="V68" s="375">
        <f t="shared" si="52"/>
        <v>0</v>
      </c>
      <c r="W68" s="374">
        <f t="shared" ref="W68:AF68" si="53">+V68*(1+$C$28)</f>
        <v>0</v>
      </c>
      <c r="X68" s="374">
        <f t="shared" si="53"/>
        <v>0</v>
      </c>
      <c r="Y68" s="374">
        <f t="shared" si="53"/>
        <v>0</v>
      </c>
      <c r="Z68" s="374">
        <f t="shared" si="53"/>
        <v>0</v>
      </c>
      <c r="AA68" s="374">
        <f t="shared" si="53"/>
        <v>0</v>
      </c>
      <c r="AB68" s="374">
        <f t="shared" si="53"/>
        <v>0</v>
      </c>
      <c r="AC68" s="374">
        <f t="shared" si="53"/>
        <v>0</v>
      </c>
      <c r="AD68" s="374">
        <f t="shared" si="53"/>
        <v>0</v>
      </c>
      <c r="AE68" s="374">
        <f t="shared" si="53"/>
        <v>0</v>
      </c>
      <c r="AF68" s="375">
        <f t="shared" si="53"/>
        <v>0</v>
      </c>
    </row>
    <row r="69" spans="1:32">
      <c r="A69" s="4"/>
      <c r="B69" s="4"/>
      <c r="C69" s="358"/>
      <c r="L69" s="333"/>
      <c r="V69" s="333"/>
      <c r="AF69" s="333"/>
    </row>
    <row r="70" spans="1:32">
      <c r="A70" s="284" t="s">
        <v>338</v>
      </c>
      <c r="C70" s="388">
        <f t="shared" ref="C70:V70" si="54">+C66-C68</f>
        <v>0</v>
      </c>
      <c r="D70" s="388">
        <f>+D66-D68</f>
        <v>0</v>
      </c>
      <c r="E70" s="388">
        <f t="shared" si="54"/>
        <v>0</v>
      </c>
      <c r="F70" s="388">
        <f t="shared" si="54"/>
        <v>0</v>
      </c>
      <c r="G70" s="388">
        <f t="shared" si="54"/>
        <v>0</v>
      </c>
      <c r="H70" s="388">
        <f t="shared" si="54"/>
        <v>0</v>
      </c>
      <c r="I70" s="388">
        <f t="shared" si="54"/>
        <v>0</v>
      </c>
      <c r="J70" s="388">
        <f t="shared" si="54"/>
        <v>0</v>
      </c>
      <c r="K70" s="388">
        <f t="shared" si="54"/>
        <v>0</v>
      </c>
      <c r="L70" s="389">
        <f t="shared" si="54"/>
        <v>0</v>
      </c>
      <c r="M70" s="388">
        <f t="shared" si="54"/>
        <v>0</v>
      </c>
      <c r="N70" s="388">
        <f t="shared" si="54"/>
        <v>0</v>
      </c>
      <c r="O70" s="388">
        <f t="shared" si="54"/>
        <v>0</v>
      </c>
      <c r="P70" s="388">
        <f t="shared" si="54"/>
        <v>0</v>
      </c>
      <c r="Q70" s="388">
        <f t="shared" si="54"/>
        <v>0</v>
      </c>
      <c r="R70" s="388">
        <f t="shared" si="54"/>
        <v>0</v>
      </c>
      <c r="S70" s="388">
        <f t="shared" si="54"/>
        <v>0</v>
      </c>
      <c r="T70" s="388">
        <f t="shared" si="54"/>
        <v>0</v>
      </c>
      <c r="U70" s="388">
        <f t="shared" si="54"/>
        <v>0</v>
      </c>
      <c r="V70" s="389">
        <f t="shared" si="54"/>
        <v>0</v>
      </c>
      <c r="W70" s="388">
        <f t="shared" ref="W70:AF70" si="55">+W66-W68</f>
        <v>0</v>
      </c>
      <c r="X70" s="388">
        <f t="shared" si="55"/>
        <v>0</v>
      </c>
      <c r="Y70" s="388">
        <f t="shared" si="55"/>
        <v>0</v>
      </c>
      <c r="Z70" s="388">
        <f t="shared" si="55"/>
        <v>0</v>
      </c>
      <c r="AA70" s="388">
        <f t="shared" si="55"/>
        <v>0</v>
      </c>
      <c r="AB70" s="388">
        <f t="shared" si="55"/>
        <v>0</v>
      </c>
      <c r="AC70" s="388">
        <f t="shared" si="55"/>
        <v>0</v>
      </c>
      <c r="AD70" s="388">
        <f t="shared" si="55"/>
        <v>0</v>
      </c>
      <c r="AE70" s="388">
        <f t="shared" si="55"/>
        <v>0</v>
      </c>
      <c r="AF70" s="389">
        <f t="shared" si="55"/>
        <v>0</v>
      </c>
    </row>
    <row r="71" spans="1:32">
      <c r="A71" s="4"/>
      <c r="B71" s="4"/>
      <c r="C71" s="357"/>
      <c r="L71" s="333"/>
      <c r="V71" s="333"/>
      <c r="AF71" s="333"/>
    </row>
    <row r="72" spans="1:32">
      <c r="A72" s="284" t="s">
        <v>339</v>
      </c>
      <c r="C72" s="360">
        <v>0</v>
      </c>
      <c r="D72" s="376">
        <f>C72*(1+$C$31)</f>
        <v>0</v>
      </c>
      <c r="E72" s="376">
        <f t="shared" ref="E72:Q72" si="56">D72*(1+$C$31)</f>
        <v>0</v>
      </c>
      <c r="F72" s="376">
        <f t="shared" si="56"/>
        <v>0</v>
      </c>
      <c r="G72" s="376">
        <f t="shared" si="56"/>
        <v>0</v>
      </c>
      <c r="H72" s="376">
        <f t="shared" si="56"/>
        <v>0</v>
      </c>
      <c r="I72" s="376">
        <f t="shared" si="56"/>
        <v>0</v>
      </c>
      <c r="J72" s="376">
        <f t="shared" si="56"/>
        <v>0</v>
      </c>
      <c r="K72" s="376">
        <f t="shared" si="56"/>
        <v>0</v>
      </c>
      <c r="L72" s="377">
        <f t="shared" si="56"/>
        <v>0</v>
      </c>
      <c r="M72" s="376">
        <f t="shared" si="56"/>
        <v>0</v>
      </c>
      <c r="N72" s="376">
        <f t="shared" si="56"/>
        <v>0</v>
      </c>
      <c r="O72" s="376">
        <f t="shared" si="56"/>
        <v>0</v>
      </c>
      <c r="P72" s="376">
        <f t="shared" si="56"/>
        <v>0</v>
      </c>
      <c r="Q72" s="376">
        <f t="shared" si="56"/>
        <v>0</v>
      </c>
      <c r="R72" s="338">
        <v>0</v>
      </c>
      <c r="S72" s="376">
        <f>R72*(1+$C$31)</f>
        <v>0</v>
      </c>
      <c r="T72" s="376">
        <f>S72*(1+$C$31)</f>
        <v>0</v>
      </c>
      <c r="U72" s="376">
        <f>T72*(1+$C$31)</f>
        <v>0</v>
      </c>
      <c r="V72" s="377">
        <f>U72*(1+$C$31)</f>
        <v>0</v>
      </c>
      <c r="W72" s="376">
        <f t="shared" ref="W72:AF72" si="57">V72*(1+$C$31)</f>
        <v>0</v>
      </c>
      <c r="X72" s="376">
        <f t="shared" si="57"/>
        <v>0</v>
      </c>
      <c r="Y72" s="376">
        <f t="shared" si="57"/>
        <v>0</v>
      </c>
      <c r="Z72" s="376">
        <f t="shared" si="57"/>
        <v>0</v>
      </c>
      <c r="AA72" s="376">
        <f t="shared" si="57"/>
        <v>0</v>
      </c>
      <c r="AB72" s="376">
        <f t="shared" si="57"/>
        <v>0</v>
      </c>
      <c r="AC72" s="376">
        <f t="shared" si="57"/>
        <v>0</v>
      </c>
      <c r="AD72" s="376">
        <f t="shared" si="57"/>
        <v>0</v>
      </c>
      <c r="AE72" s="376">
        <f t="shared" si="57"/>
        <v>0</v>
      </c>
      <c r="AF72" s="377">
        <f t="shared" si="57"/>
        <v>0</v>
      </c>
    </row>
    <row r="73" spans="1:32">
      <c r="L73" s="333"/>
      <c r="V73" s="333"/>
      <c r="AF73" s="333"/>
    </row>
    <row r="74" spans="1:32">
      <c r="A74" s="284" t="s">
        <v>340</v>
      </c>
      <c r="C74" s="388">
        <f>C70-C72</f>
        <v>0</v>
      </c>
      <c r="D74" s="388">
        <f>D70-D72</f>
        <v>0</v>
      </c>
      <c r="E74" s="388">
        <f t="shared" ref="E74:V74" si="58">E70-E72</f>
        <v>0</v>
      </c>
      <c r="F74" s="388">
        <f t="shared" si="58"/>
        <v>0</v>
      </c>
      <c r="G74" s="388">
        <f t="shared" si="58"/>
        <v>0</v>
      </c>
      <c r="H74" s="388">
        <f t="shared" si="58"/>
        <v>0</v>
      </c>
      <c r="I74" s="388">
        <f t="shared" si="58"/>
        <v>0</v>
      </c>
      <c r="J74" s="388">
        <f t="shared" si="58"/>
        <v>0</v>
      </c>
      <c r="K74" s="388">
        <f t="shared" si="58"/>
        <v>0</v>
      </c>
      <c r="L74" s="390">
        <f t="shared" si="58"/>
        <v>0</v>
      </c>
      <c r="M74" s="388">
        <f t="shared" si="58"/>
        <v>0</v>
      </c>
      <c r="N74" s="388">
        <f t="shared" si="58"/>
        <v>0</v>
      </c>
      <c r="O74" s="388">
        <f t="shared" si="58"/>
        <v>0</v>
      </c>
      <c r="P74" s="388">
        <f t="shared" si="58"/>
        <v>0</v>
      </c>
      <c r="Q74" s="388">
        <f t="shared" si="58"/>
        <v>0</v>
      </c>
      <c r="R74" s="388">
        <f t="shared" si="58"/>
        <v>0</v>
      </c>
      <c r="S74" s="388">
        <f t="shared" si="58"/>
        <v>0</v>
      </c>
      <c r="T74" s="388">
        <f t="shared" si="58"/>
        <v>0</v>
      </c>
      <c r="U74" s="388">
        <f t="shared" si="58"/>
        <v>0</v>
      </c>
      <c r="V74" s="390">
        <f t="shared" si="58"/>
        <v>0</v>
      </c>
      <c r="W74" s="388">
        <f t="shared" ref="W74:AF74" si="59">W70-W72</f>
        <v>0</v>
      </c>
      <c r="X74" s="388">
        <f t="shared" si="59"/>
        <v>0</v>
      </c>
      <c r="Y74" s="388">
        <f t="shared" si="59"/>
        <v>0</v>
      </c>
      <c r="Z74" s="388">
        <f t="shared" si="59"/>
        <v>0</v>
      </c>
      <c r="AA74" s="388">
        <f t="shared" si="59"/>
        <v>0</v>
      </c>
      <c r="AB74" s="388">
        <f t="shared" si="59"/>
        <v>0</v>
      </c>
      <c r="AC74" s="388">
        <f t="shared" si="59"/>
        <v>0</v>
      </c>
      <c r="AD74" s="388">
        <f t="shared" si="59"/>
        <v>0</v>
      </c>
      <c r="AE74" s="388">
        <f t="shared" si="59"/>
        <v>0</v>
      </c>
      <c r="AF74" s="390">
        <f t="shared" si="59"/>
        <v>0</v>
      </c>
    </row>
    <row r="75" spans="1:32">
      <c r="O75" s="329"/>
    </row>
  </sheetData>
  <sheetProtection algorithmName="SHA-512" hashValue="ek5U6FvPegzoAqpzX1XY5AaR1ZOEV75egNSzbmsLccDPWDUouowJaE2AYmGmjVbH8WocoxqZtbFh8NfOup8V7g==" saltValue="rddH6HUlIXxl+Yo079G/uQ==" spinCount="100000" sheet="1" insertColumns="0" insertHyperlinks="0" deleteColumns="0" deleteRows="0" sort="0" autoFilter="0" pivotTables="0"/>
  <mergeCells count="5">
    <mergeCell ref="B6:G6"/>
    <mergeCell ref="I6:N6"/>
    <mergeCell ref="P6:T6"/>
    <mergeCell ref="AD6:AI6"/>
    <mergeCell ref="W6:AB6"/>
  </mergeCells>
  <printOptions horizontalCentered="1"/>
  <pageMargins left="0" right="0" top="0.5" bottom="0.5" header="0.25" footer="0.5"/>
  <pageSetup paperSize="3" scale="5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FD41-377E-4259-BF42-FA82D8B513C1}">
  <dimension ref="A1:AF37"/>
  <sheetViews>
    <sheetView topLeftCell="D1" zoomScale="55" zoomScaleNormal="55" workbookViewId="0">
      <selection activeCell="Q21" sqref="Q21"/>
    </sheetView>
  </sheetViews>
  <sheetFormatPr defaultRowHeight="14.5"/>
  <cols>
    <col min="1" max="1" width="5.7265625" style="157" bestFit="1" customWidth="1"/>
    <col min="2" max="2" width="33.453125" style="157" customWidth="1"/>
    <col min="3" max="3" width="27.54296875" style="157" customWidth="1"/>
    <col min="4" max="4" width="12.453125" style="157" customWidth="1"/>
    <col min="5" max="6" width="13.453125" style="157" customWidth="1"/>
    <col min="7" max="8" width="20.1796875" style="157" customWidth="1"/>
    <col min="9" max="9" width="20.81640625" style="157" customWidth="1"/>
    <col min="10" max="10" width="21.81640625" style="157" customWidth="1"/>
    <col min="11" max="11" width="35.26953125" style="157" customWidth="1"/>
    <col min="12" max="12" width="30.54296875" style="157" customWidth="1"/>
    <col min="13" max="19" width="12" style="157" customWidth="1"/>
    <col min="20" max="21" width="11.54296875" style="157" customWidth="1"/>
    <col min="22" max="22" width="14.453125" style="157" customWidth="1"/>
    <col min="23" max="23" width="14.1796875" style="157" customWidth="1"/>
    <col min="24" max="24" width="24" style="157" customWidth="1"/>
    <col min="25" max="25" width="21.7265625" style="157" customWidth="1"/>
    <col min="26" max="26" width="19.81640625" style="157" customWidth="1"/>
    <col min="27" max="31" width="21.7265625" style="157" customWidth="1"/>
    <col min="32" max="32" width="42.54296875" style="157" customWidth="1"/>
    <col min="33" max="16384" width="8.7265625" style="157"/>
  </cols>
  <sheetData>
    <row r="1" spans="1:32" s="156" customFormat="1" ht="18.5">
      <c r="A1" s="156" t="s">
        <v>341</v>
      </c>
    </row>
    <row r="2" spans="1:32">
      <c r="B2" s="157" t="s">
        <v>342</v>
      </c>
    </row>
    <row r="3" spans="1:32">
      <c r="B3" s="391" t="s">
        <v>343</v>
      </c>
    </row>
    <row r="4" spans="1:32">
      <c r="B4" s="392" t="s">
        <v>344</v>
      </c>
    </row>
    <row r="5" spans="1:32">
      <c r="B5" s="393" t="s">
        <v>345</v>
      </c>
    </row>
    <row r="6" spans="1:32" ht="14.25" customHeight="1">
      <c r="M6" s="432" t="s">
        <v>346</v>
      </c>
      <c r="N6" s="432"/>
      <c r="O6" s="432"/>
      <c r="P6" s="432"/>
      <c r="Q6" s="432"/>
      <c r="R6" s="432"/>
      <c r="S6" s="432"/>
    </row>
    <row r="7" spans="1:32" ht="63" customHeight="1">
      <c r="A7" s="394"/>
      <c r="B7" s="391" t="s">
        <v>347</v>
      </c>
      <c r="C7" s="391" t="s">
        <v>348</v>
      </c>
      <c r="D7" s="391" t="s">
        <v>349</v>
      </c>
      <c r="E7" s="391" t="s">
        <v>350</v>
      </c>
      <c r="F7" s="391" t="s">
        <v>351</v>
      </c>
      <c r="G7" s="391" t="s">
        <v>352</v>
      </c>
      <c r="H7" s="391" t="s">
        <v>353</v>
      </c>
      <c r="I7" s="391" t="s">
        <v>354</v>
      </c>
      <c r="J7" s="391" t="s">
        <v>355</v>
      </c>
      <c r="K7" s="392" t="s">
        <v>356</v>
      </c>
      <c r="L7" s="392" t="s">
        <v>357</v>
      </c>
      <c r="M7" s="395" t="s">
        <v>358</v>
      </c>
      <c r="N7" s="395" t="s">
        <v>359</v>
      </c>
      <c r="O7" s="395" t="s">
        <v>360</v>
      </c>
      <c r="P7" s="395" t="s">
        <v>361</v>
      </c>
      <c r="Q7" s="395" t="s">
        <v>362</v>
      </c>
      <c r="R7" s="395" t="s">
        <v>363</v>
      </c>
      <c r="S7" s="395" t="s">
        <v>364</v>
      </c>
      <c r="T7" s="393" t="s">
        <v>269</v>
      </c>
      <c r="U7" s="391" t="s">
        <v>365</v>
      </c>
      <c r="V7" s="392" t="s">
        <v>366</v>
      </c>
      <c r="W7" s="392" t="s">
        <v>367</v>
      </c>
      <c r="X7" s="391" t="s">
        <v>368</v>
      </c>
      <c r="Y7" s="391" t="s">
        <v>369</v>
      </c>
      <c r="Z7" s="392" t="s">
        <v>370</v>
      </c>
      <c r="AA7" s="391" t="s">
        <v>371</v>
      </c>
      <c r="AB7" s="396" t="s">
        <v>372</v>
      </c>
      <c r="AC7" s="391" t="s">
        <v>373</v>
      </c>
      <c r="AD7" s="391" t="s">
        <v>374</v>
      </c>
      <c r="AE7" s="391" t="s">
        <v>375</v>
      </c>
      <c r="AF7" s="391" t="s">
        <v>376</v>
      </c>
    </row>
    <row r="8" spans="1:32">
      <c r="A8" s="174">
        <v>1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>
        <f>SUM(M8:S8)</f>
        <v>0</v>
      </c>
      <c r="U8" s="174"/>
      <c r="V8" s="174"/>
      <c r="W8" s="174"/>
      <c r="X8" s="174"/>
      <c r="Y8" s="397"/>
      <c r="Z8" s="174"/>
      <c r="AA8" s="174"/>
      <c r="AB8" s="174"/>
      <c r="AC8" s="174"/>
      <c r="AD8" s="174"/>
      <c r="AE8" s="174"/>
      <c r="AF8" s="174"/>
    </row>
    <row r="9" spans="1:32">
      <c r="A9" s="174">
        <v>2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>
        <f t="shared" ref="T9:T37" si="0">SUM(M9:S9)</f>
        <v>0</v>
      </c>
      <c r="U9" s="174"/>
      <c r="V9" s="174"/>
      <c r="W9" s="174"/>
      <c r="X9" s="174"/>
      <c r="Y9" s="397"/>
      <c r="Z9" s="174"/>
      <c r="AA9" s="174"/>
      <c r="AB9" s="174"/>
      <c r="AC9" s="174"/>
      <c r="AD9" s="174"/>
      <c r="AE9" s="174"/>
      <c r="AF9" s="174"/>
    </row>
    <row r="10" spans="1:32">
      <c r="A10" s="174">
        <v>3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>
        <f t="shared" si="0"/>
        <v>0</v>
      </c>
      <c r="U10" s="174"/>
      <c r="V10" s="174"/>
      <c r="W10" s="174"/>
      <c r="X10" s="174"/>
      <c r="Y10" s="397"/>
      <c r="Z10" s="174"/>
      <c r="AA10" s="174"/>
      <c r="AB10" s="174"/>
      <c r="AC10" s="174"/>
      <c r="AD10" s="174"/>
      <c r="AE10" s="174"/>
      <c r="AF10" s="174"/>
    </row>
    <row r="11" spans="1:32">
      <c r="A11" s="174">
        <v>4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>
        <f t="shared" si="0"/>
        <v>0</v>
      </c>
      <c r="U11" s="174"/>
      <c r="V11" s="174"/>
      <c r="W11" s="174"/>
      <c r="X11" s="174"/>
      <c r="Y11" s="397"/>
      <c r="Z11" s="174"/>
      <c r="AA11" s="174"/>
      <c r="AB11" s="174"/>
      <c r="AC11" s="174"/>
      <c r="AD11" s="174"/>
      <c r="AE11" s="174"/>
      <c r="AF11" s="174"/>
    </row>
    <row r="12" spans="1:32">
      <c r="A12" s="174">
        <v>5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>
        <f t="shared" si="0"/>
        <v>0</v>
      </c>
      <c r="U12" s="174"/>
      <c r="V12" s="174"/>
      <c r="W12" s="174"/>
      <c r="X12" s="174"/>
      <c r="Y12" s="397"/>
      <c r="Z12" s="174"/>
      <c r="AA12" s="174"/>
      <c r="AB12" s="174"/>
      <c r="AC12" s="174"/>
      <c r="AD12" s="174"/>
      <c r="AE12" s="174"/>
      <c r="AF12" s="174"/>
    </row>
    <row r="13" spans="1:32">
      <c r="A13" s="174">
        <v>6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>
        <f t="shared" si="0"/>
        <v>0</v>
      </c>
      <c r="U13" s="174"/>
      <c r="V13" s="174"/>
      <c r="W13" s="174"/>
      <c r="X13" s="174"/>
      <c r="Y13" s="397"/>
      <c r="Z13" s="174"/>
      <c r="AA13" s="174"/>
      <c r="AB13" s="174"/>
      <c r="AC13" s="174"/>
      <c r="AD13" s="174"/>
      <c r="AE13" s="174"/>
      <c r="AF13" s="174"/>
    </row>
    <row r="14" spans="1:32">
      <c r="A14" s="174">
        <v>7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>
        <f t="shared" si="0"/>
        <v>0</v>
      </c>
      <c r="U14" s="174"/>
      <c r="V14" s="174"/>
      <c r="W14" s="174"/>
      <c r="X14" s="174"/>
      <c r="Y14" s="397"/>
      <c r="Z14" s="174"/>
      <c r="AA14" s="174"/>
      <c r="AB14" s="174"/>
      <c r="AC14" s="174"/>
      <c r="AD14" s="174"/>
      <c r="AE14" s="174"/>
      <c r="AF14" s="174"/>
    </row>
    <row r="15" spans="1:32">
      <c r="A15" s="174">
        <v>8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>
        <f t="shared" si="0"/>
        <v>0</v>
      </c>
      <c r="U15" s="174"/>
      <c r="V15" s="174"/>
      <c r="W15" s="174"/>
      <c r="X15" s="174"/>
      <c r="Y15" s="397"/>
      <c r="Z15" s="174"/>
      <c r="AA15" s="397"/>
      <c r="AB15" s="397"/>
      <c r="AC15" s="397"/>
      <c r="AD15" s="397"/>
      <c r="AE15" s="397"/>
      <c r="AF15" s="174"/>
    </row>
    <row r="16" spans="1:32">
      <c r="A16" s="174">
        <v>9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>
        <f t="shared" si="0"/>
        <v>0</v>
      </c>
      <c r="U16" s="174"/>
      <c r="V16" s="174"/>
      <c r="W16" s="174"/>
      <c r="X16" s="174"/>
      <c r="Y16" s="397"/>
      <c r="Z16" s="174"/>
      <c r="AA16" s="174"/>
      <c r="AB16" s="174"/>
      <c r="AC16" s="174"/>
      <c r="AD16" s="174"/>
      <c r="AE16" s="174"/>
      <c r="AF16" s="174"/>
    </row>
    <row r="17" spans="1:32">
      <c r="A17" s="174">
        <v>10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>
        <f t="shared" si="0"/>
        <v>0</v>
      </c>
      <c r="U17" s="174"/>
      <c r="V17" s="174"/>
      <c r="W17" s="174"/>
      <c r="X17" s="174"/>
      <c r="Y17" s="397"/>
      <c r="Z17" s="174"/>
      <c r="AA17" s="174"/>
      <c r="AB17" s="174"/>
      <c r="AC17" s="174"/>
      <c r="AD17" s="174"/>
      <c r="AE17" s="174"/>
      <c r="AF17" s="174"/>
    </row>
    <row r="18" spans="1:32">
      <c r="A18" s="174">
        <v>11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>
        <f t="shared" si="0"/>
        <v>0</v>
      </c>
      <c r="U18" s="174"/>
      <c r="V18" s="174"/>
      <c r="W18" s="174"/>
      <c r="X18" s="174"/>
      <c r="Y18" s="397"/>
      <c r="Z18" s="174"/>
      <c r="AA18" s="174"/>
      <c r="AB18" s="174"/>
      <c r="AC18" s="174"/>
      <c r="AD18" s="174"/>
      <c r="AE18" s="174"/>
      <c r="AF18" s="174"/>
    </row>
    <row r="19" spans="1:32">
      <c r="A19" s="174">
        <v>12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>
        <f t="shared" si="0"/>
        <v>0</v>
      </c>
      <c r="U19" s="174"/>
      <c r="V19" s="174"/>
      <c r="W19" s="174"/>
      <c r="X19" s="174"/>
      <c r="Y19" s="397"/>
      <c r="Z19" s="174"/>
      <c r="AA19" s="174"/>
      <c r="AB19" s="174"/>
      <c r="AC19" s="174"/>
      <c r="AD19" s="174"/>
      <c r="AE19" s="174"/>
      <c r="AF19" s="174"/>
    </row>
    <row r="20" spans="1:32">
      <c r="A20" s="174">
        <v>13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>
        <f t="shared" si="0"/>
        <v>0</v>
      </c>
      <c r="U20" s="174"/>
      <c r="V20" s="174"/>
      <c r="W20" s="174"/>
      <c r="X20" s="174"/>
      <c r="Y20" s="397"/>
      <c r="Z20" s="174"/>
      <c r="AA20" s="174"/>
      <c r="AB20" s="174"/>
      <c r="AC20" s="174"/>
      <c r="AD20" s="174"/>
      <c r="AE20" s="174"/>
      <c r="AF20" s="174"/>
    </row>
    <row r="21" spans="1:32">
      <c r="A21" s="174">
        <v>14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>
        <f t="shared" si="0"/>
        <v>0</v>
      </c>
      <c r="U21" s="174"/>
      <c r="V21" s="174"/>
      <c r="W21" s="174"/>
      <c r="X21" s="174"/>
      <c r="Y21" s="397"/>
      <c r="Z21" s="174"/>
      <c r="AA21" s="174"/>
      <c r="AB21" s="174"/>
      <c r="AC21" s="174"/>
      <c r="AD21" s="174"/>
      <c r="AE21" s="174"/>
      <c r="AF21" s="174"/>
    </row>
    <row r="22" spans="1:32">
      <c r="A22" s="174">
        <v>15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>
        <f t="shared" si="0"/>
        <v>0</v>
      </c>
      <c r="U22" s="174"/>
      <c r="V22" s="174"/>
      <c r="W22" s="174"/>
      <c r="X22" s="174"/>
      <c r="Y22" s="397"/>
      <c r="Z22" s="174"/>
      <c r="AA22" s="174"/>
      <c r="AB22" s="174"/>
      <c r="AC22" s="174"/>
      <c r="AD22" s="174"/>
      <c r="AE22" s="174"/>
      <c r="AF22" s="174"/>
    </row>
    <row r="23" spans="1:32">
      <c r="A23" s="174">
        <v>16</v>
      </c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>
        <f t="shared" si="0"/>
        <v>0</v>
      </c>
      <c r="U23" s="174"/>
      <c r="V23" s="174"/>
      <c r="W23" s="174"/>
      <c r="X23" s="174"/>
      <c r="Y23" s="397"/>
      <c r="Z23" s="174"/>
      <c r="AA23" s="174"/>
      <c r="AB23" s="174"/>
      <c r="AC23" s="174"/>
      <c r="AD23" s="174"/>
      <c r="AE23" s="174"/>
      <c r="AF23" s="174"/>
    </row>
    <row r="24" spans="1:32">
      <c r="A24" s="174">
        <v>17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>
        <f t="shared" si="0"/>
        <v>0</v>
      </c>
      <c r="U24" s="174"/>
      <c r="V24" s="174"/>
      <c r="W24" s="174"/>
      <c r="X24" s="174"/>
      <c r="Y24" s="397"/>
      <c r="Z24" s="174"/>
      <c r="AA24" s="174"/>
      <c r="AB24" s="174"/>
      <c r="AC24" s="174"/>
      <c r="AD24" s="174"/>
      <c r="AE24" s="174"/>
      <c r="AF24" s="174"/>
    </row>
    <row r="25" spans="1:32">
      <c r="A25" s="174">
        <v>18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>
        <f t="shared" si="0"/>
        <v>0</v>
      </c>
      <c r="U25" s="174"/>
      <c r="V25" s="174"/>
      <c r="W25" s="174"/>
      <c r="X25" s="174"/>
      <c r="Y25" s="397"/>
      <c r="Z25" s="174"/>
      <c r="AA25" s="174"/>
      <c r="AB25" s="174"/>
      <c r="AC25" s="174"/>
      <c r="AD25" s="174"/>
      <c r="AE25" s="174"/>
      <c r="AF25" s="174"/>
    </row>
    <row r="26" spans="1:32">
      <c r="A26" s="174">
        <v>19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>
        <f t="shared" si="0"/>
        <v>0</v>
      </c>
      <c r="U26" s="174"/>
      <c r="V26" s="174"/>
      <c r="W26" s="174"/>
      <c r="X26" s="174"/>
      <c r="Y26" s="397"/>
      <c r="Z26" s="174"/>
      <c r="AA26" s="174"/>
      <c r="AB26" s="174"/>
      <c r="AC26" s="174"/>
      <c r="AD26" s="174"/>
      <c r="AE26" s="174"/>
      <c r="AF26" s="174"/>
    </row>
    <row r="27" spans="1:32">
      <c r="A27" s="174">
        <v>20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>
        <f t="shared" si="0"/>
        <v>0</v>
      </c>
      <c r="U27" s="174"/>
      <c r="V27" s="174"/>
      <c r="W27" s="174"/>
      <c r="X27" s="174"/>
      <c r="Y27" s="397"/>
      <c r="Z27" s="174"/>
      <c r="AA27" s="174"/>
      <c r="AB27" s="174"/>
      <c r="AC27" s="174"/>
      <c r="AD27" s="174"/>
      <c r="AE27" s="174"/>
      <c r="AF27" s="174"/>
    </row>
    <row r="28" spans="1:32">
      <c r="A28" s="174">
        <v>21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>
        <f t="shared" si="0"/>
        <v>0</v>
      </c>
      <c r="U28" s="174"/>
      <c r="V28" s="174"/>
      <c r="W28" s="174"/>
      <c r="X28" s="174"/>
      <c r="Y28" s="397"/>
      <c r="Z28" s="174"/>
      <c r="AA28" s="174"/>
      <c r="AB28" s="174"/>
      <c r="AC28" s="174"/>
      <c r="AD28" s="174"/>
      <c r="AE28" s="174"/>
      <c r="AF28" s="174"/>
    </row>
    <row r="29" spans="1:32">
      <c r="A29" s="174">
        <v>22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>
        <f t="shared" si="0"/>
        <v>0</v>
      </c>
      <c r="U29" s="174"/>
      <c r="V29" s="174"/>
      <c r="W29" s="174"/>
      <c r="X29" s="174"/>
      <c r="Y29" s="397"/>
      <c r="Z29" s="174"/>
      <c r="AA29" s="174"/>
      <c r="AB29" s="174"/>
      <c r="AC29" s="174"/>
      <c r="AD29" s="174"/>
      <c r="AE29" s="174"/>
      <c r="AF29" s="174"/>
    </row>
    <row r="30" spans="1:32">
      <c r="A30" s="174">
        <v>23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>
        <f t="shared" si="0"/>
        <v>0</v>
      </c>
      <c r="U30" s="174"/>
      <c r="V30" s="174"/>
      <c r="W30" s="174"/>
      <c r="X30" s="174"/>
      <c r="Y30" s="397"/>
      <c r="Z30" s="174"/>
      <c r="AA30" s="174"/>
      <c r="AB30" s="174"/>
      <c r="AC30" s="174"/>
      <c r="AD30" s="174"/>
      <c r="AE30" s="174"/>
      <c r="AF30" s="174"/>
    </row>
    <row r="31" spans="1:32">
      <c r="A31" s="174">
        <v>24</v>
      </c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>
        <f t="shared" si="0"/>
        <v>0</v>
      </c>
      <c r="U31" s="174"/>
      <c r="V31" s="174"/>
      <c r="W31" s="174"/>
      <c r="X31" s="174"/>
      <c r="Y31" s="397"/>
      <c r="Z31" s="174"/>
      <c r="AA31" s="174"/>
      <c r="AB31" s="174"/>
      <c r="AC31" s="174"/>
      <c r="AD31" s="174"/>
      <c r="AE31" s="174"/>
      <c r="AF31" s="174"/>
    </row>
    <row r="32" spans="1:32">
      <c r="A32" s="174">
        <v>25</v>
      </c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>
        <f t="shared" si="0"/>
        <v>0</v>
      </c>
      <c r="U32" s="174"/>
      <c r="V32" s="174"/>
      <c r="W32" s="174"/>
      <c r="X32" s="174"/>
      <c r="Y32" s="397"/>
      <c r="Z32" s="174"/>
      <c r="AA32" s="174"/>
      <c r="AB32" s="174"/>
      <c r="AC32" s="174"/>
      <c r="AD32" s="174"/>
      <c r="AE32" s="174"/>
      <c r="AF32" s="174"/>
    </row>
    <row r="33" spans="1:32">
      <c r="A33" s="174">
        <v>26</v>
      </c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>
        <f t="shared" si="0"/>
        <v>0</v>
      </c>
      <c r="U33" s="174"/>
      <c r="V33" s="174"/>
      <c r="W33" s="174"/>
      <c r="X33" s="174"/>
      <c r="Y33" s="397"/>
      <c r="Z33" s="174"/>
      <c r="AA33" s="174"/>
      <c r="AB33" s="174"/>
      <c r="AC33" s="174"/>
      <c r="AD33" s="174"/>
      <c r="AE33" s="174"/>
      <c r="AF33" s="174"/>
    </row>
    <row r="34" spans="1:32">
      <c r="A34" s="174">
        <v>27</v>
      </c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>
        <f t="shared" si="0"/>
        <v>0</v>
      </c>
      <c r="U34" s="174"/>
      <c r="V34" s="174"/>
      <c r="W34" s="174"/>
      <c r="X34" s="174"/>
      <c r="Y34" s="397"/>
      <c r="Z34" s="174"/>
      <c r="AA34" s="174"/>
      <c r="AB34" s="174"/>
      <c r="AC34" s="174"/>
      <c r="AD34" s="174"/>
      <c r="AE34" s="174"/>
      <c r="AF34" s="174"/>
    </row>
    <row r="35" spans="1:32">
      <c r="A35" s="174">
        <v>28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>
        <f t="shared" si="0"/>
        <v>0</v>
      </c>
      <c r="U35" s="174"/>
      <c r="V35" s="174"/>
      <c r="W35" s="174"/>
      <c r="X35" s="174"/>
      <c r="Y35" s="397"/>
      <c r="Z35" s="174"/>
      <c r="AA35" s="174"/>
      <c r="AB35" s="174"/>
      <c r="AC35" s="174"/>
      <c r="AD35" s="174"/>
      <c r="AE35" s="174"/>
      <c r="AF35" s="174"/>
    </row>
    <row r="36" spans="1:32">
      <c r="A36" s="174">
        <v>29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>
        <f t="shared" si="0"/>
        <v>0</v>
      </c>
      <c r="U36" s="174"/>
      <c r="V36" s="174"/>
      <c r="W36" s="174"/>
      <c r="X36" s="174"/>
      <c r="Y36" s="397"/>
      <c r="Z36" s="174"/>
      <c r="AA36" s="174"/>
      <c r="AB36" s="174"/>
      <c r="AC36" s="174"/>
      <c r="AD36" s="174"/>
      <c r="AE36" s="174"/>
      <c r="AF36" s="174"/>
    </row>
    <row r="37" spans="1:32">
      <c r="A37" s="174">
        <v>30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>
        <f t="shared" si="0"/>
        <v>0</v>
      </c>
      <c r="U37" s="174"/>
      <c r="V37" s="174"/>
      <c r="W37" s="174"/>
      <c r="X37" s="174"/>
      <c r="Y37" s="397"/>
      <c r="Z37" s="174"/>
      <c r="AA37" s="174"/>
      <c r="AB37" s="174"/>
      <c r="AC37" s="174"/>
      <c r="AD37" s="174"/>
      <c r="AE37" s="174"/>
      <c r="AF37" s="174"/>
    </row>
  </sheetData>
  <sheetProtection algorithmName="SHA-512" hashValue="DMC/W7dt9JGtUhbfJEaFRBnPEQLwn3dzKHlvEd8PUQdoKQhxf4buiubdz1Rh3BQDXz9QhZydX9rtlOirB75ung==" saltValue="zreBaW1i+CwWterBgi+Khg==" spinCount="100000" sheet="1" insertColumns="0" insertRows="0" insertHyperlinks="0" deleteColumns="0" deleteRows="0" sort="0" autoFilter="0" pivotTables="0"/>
  <mergeCells count="1">
    <mergeCell ref="M6:S6"/>
  </mergeCells>
  <dataValidations count="1">
    <dataValidation type="list" allowBlank="1" showInputMessage="1" showErrorMessage="1" sqref="W8:W37" xr:uid="{118C88EC-21EF-49F6-AA26-D73FD8142ED1}">
      <formula1>#REF!</formula1>
    </dataValidation>
  </dataValidation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598C9A1-3F78-481F-8D34-5AB0CD461D86}">
          <x14:formula1>
            <xm:f>'Data Validation'!$B$19:$B$22</xm:f>
          </x14:formula1>
          <xm:sqref>K8:K37</xm:sqref>
        </x14:dataValidation>
        <x14:dataValidation type="list" allowBlank="1" showInputMessage="1" showErrorMessage="1" xr:uid="{DF86C6F9-D3E1-4FA2-BC27-B11041A84FC9}">
          <x14:formula1>
            <xm:f>'Data Validation'!$C$19:$C$22</xm:f>
          </x14:formula1>
          <xm:sqref>L8:L37</xm:sqref>
        </x14:dataValidation>
        <x14:dataValidation type="list" allowBlank="1" showInputMessage="1" showErrorMessage="1" xr:uid="{10156043-756C-4E8B-9A3B-13D4B9229B1E}">
          <x14:formula1>
            <xm:f>'Data Validation'!$D$19:$D$21</xm:f>
          </x14:formula1>
          <xm:sqref>Z8:Z37</xm:sqref>
        </x14:dataValidation>
        <x14:dataValidation type="list" allowBlank="1" showInputMessage="1" showErrorMessage="1" xr:uid="{AFFE4AC6-1CEA-4D8E-8577-E9071F8A2FED}">
          <x14:formula1>
            <xm:f>#REF!+'Data Validation'!$A$19:$A$21</xm:f>
          </x14:formula1>
          <xm:sqref>V8:V37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7A117-F5A9-4706-968A-0B85B436EF3C}">
  <dimension ref="A1:B12"/>
  <sheetViews>
    <sheetView workbookViewId="0">
      <selection activeCell="B13" sqref="B13"/>
    </sheetView>
  </sheetViews>
  <sheetFormatPr defaultRowHeight="14.5"/>
  <cols>
    <col min="1" max="1" width="43.26953125" bestFit="1" customWidth="1"/>
    <col min="2" max="2" width="28.26953125" customWidth="1"/>
  </cols>
  <sheetData>
    <row r="1" spans="1:2" ht="18.5">
      <c r="A1" s="84" t="s">
        <v>377</v>
      </c>
    </row>
    <row r="3" spans="1:2" ht="15.5">
      <c r="A3" s="91" t="s">
        <v>378</v>
      </c>
      <c r="B3" s="91" t="s">
        <v>379</v>
      </c>
    </row>
    <row r="4" spans="1:2" ht="15.5">
      <c r="A4" s="1" t="s">
        <v>380</v>
      </c>
      <c r="B4" s="154">
        <v>45809</v>
      </c>
    </row>
    <row r="5" spans="1:2" ht="15.5">
      <c r="A5" s="1" t="s">
        <v>381</v>
      </c>
      <c r="B5" s="154">
        <v>45901</v>
      </c>
    </row>
    <row r="6" spans="1:2" ht="15.5">
      <c r="A6" s="1" t="s">
        <v>382</v>
      </c>
      <c r="B6" s="154"/>
    </row>
    <row r="7" spans="1:2" ht="15.5">
      <c r="A7" s="2" t="s">
        <v>383</v>
      </c>
      <c r="B7" s="154"/>
    </row>
    <row r="8" spans="1:2" ht="15.5">
      <c r="A8" s="1" t="s">
        <v>384</v>
      </c>
      <c r="B8" s="154"/>
    </row>
    <row r="9" spans="1:2" ht="15.5">
      <c r="A9" s="1" t="s">
        <v>385</v>
      </c>
      <c r="B9" s="155"/>
    </row>
    <row r="10" spans="1:2" ht="15.5">
      <c r="A10" s="1" t="s">
        <v>386</v>
      </c>
      <c r="B10" s="154"/>
    </row>
    <row r="11" spans="1:2" ht="15.5">
      <c r="A11" s="1" t="s">
        <v>387</v>
      </c>
      <c r="B11" s="154"/>
    </row>
    <row r="12" spans="1:2" ht="15.5">
      <c r="A12" s="1" t="s">
        <v>388</v>
      </c>
      <c r="B12" s="15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ED97-D3B1-4E51-866D-A44A03D20110}">
  <dimension ref="A1"/>
  <sheetViews>
    <sheetView workbookViewId="0"/>
  </sheetViews>
  <sheetFormatPr defaultRowHeight="14.5"/>
  <cols>
    <col min="1" max="1" width="13.90625" customWidth="1"/>
  </cols>
  <sheetData>
    <row r="1" spans="1:1">
      <c r="A1" t="s">
        <v>457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ED057-F98B-45E6-9D53-E310807A6AE7}">
  <sheetPr>
    <tabColor rgb="FFFF6699"/>
  </sheetPr>
  <dimension ref="A1:H22"/>
  <sheetViews>
    <sheetView workbookViewId="0">
      <selection activeCell="E26" sqref="E26"/>
    </sheetView>
  </sheetViews>
  <sheetFormatPr defaultRowHeight="14.5"/>
  <cols>
    <col min="1" max="1" width="19.54296875" customWidth="1"/>
    <col min="2" max="3" width="26" bestFit="1" customWidth="1"/>
    <col min="4" max="4" width="16.54296875" customWidth="1"/>
    <col min="5" max="5" width="12.1796875" bestFit="1" customWidth="1"/>
    <col min="6" max="6" width="15.7265625" bestFit="1" customWidth="1"/>
    <col min="7" max="7" width="17.453125" customWidth="1"/>
  </cols>
  <sheetData>
    <row r="1" spans="1:8" s="85" customFormat="1">
      <c r="A1" s="85" t="s">
        <v>0</v>
      </c>
    </row>
    <row r="2" spans="1:8" ht="45.65" customHeight="1">
      <c r="A2" s="3" t="s">
        <v>389</v>
      </c>
      <c r="B2" s="3" t="s">
        <v>390</v>
      </c>
      <c r="C2" s="93" t="s">
        <v>391</v>
      </c>
      <c r="D2" s="3" t="s">
        <v>392</v>
      </c>
      <c r="E2" s="93" t="s">
        <v>92</v>
      </c>
      <c r="F2" s="3" t="s">
        <v>103</v>
      </c>
      <c r="G2" s="93" t="s">
        <v>393</v>
      </c>
      <c r="H2" s="93" t="s">
        <v>394</v>
      </c>
    </row>
    <row r="4" spans="1:8">
      <c r="A4" t="s">
        <v>395</v>
      </c>
      <c r="B4" s="92" t="s">
        <v>27</v>
      </c>
      <c r="C4" t="s">
        <v>41</v>
      </c>
      <c r="D4" t="s">
        <v>396</v>
      </c>
      <c r="E4" t="s">
        <v>397</v>
      </c>
      <c r="F4" t="s">
        <v>398</v>
      </c>
      <c r="G4" t="s">
        <v>399</v>
      </c>
      <c r="H4">
        <v>9</v>
      </c>
    </row>
    <row r="5" spans="1:8">
      <c r="A5" t="s">
        <v>400</v>
      </c>
      <c r="B5" s="92" t="s">
        <v>28</v>
      </c>
      <c r="C5" t="s">
        <v>401</v>
      </c>
      <c r="D5" t="s">
        <v>402</v>
      </c>
      <c r="E5" t="s">
        <v>403</v>
      </c>
      <c r="F5" t="s">
        <v>404</v>
      </c>
      <c r="G5" t="s">
        <v>405</v>
      </c>
      <c r="H5">
        <v>12</v>
      </c>
    </row>
    <row r="6" spans="1:8">
      <c r="A6" t="s">
        <v>406</v>
      </c>
      <c r="B6" s="92" t="s">
        <v>29</v>
      </c>
      <c r="C6" t="s">
        <v>407</v>
      </c>
      <c r="E6" t="s">
        <v>408</v>
      </c>
      <c r="G6" t="s">
        <v>409</v>
      </c>
      <c r="H6">
        <v>18</v>
      </c>
    </row>
    <row r="7" spans="1:8">
      <c r="G7">
        <v>24</v>
      </c>
    </row>
    <row r="8" spans="1:8" s="85" customFormat="1">
      <c r="A8" s="85" t="s">
        <v>410</v>
      </c>
    </row>
    <row r="9" spans="1:8">
      <c r="A9" s="3" t="s">
        <v>411</v>
      </c>
      <c r="B9" s="3" t="s">
        <v>141</v>
      </c>
      <c r="C9" s="3" t="s">
        <v>142</v>
      </c>
    </row>
    <row r="11" spans="1:8">
      <c r="A11" t="s">
        <v>396</v>
      </c>
      <c r="B11" t="s">
        <v>412</v>
      </c>
      <c r="C11" t="s">
        <v>413</v>
      </c>
    </row>
    <row r="12" spans="1:8">
      <c r="A12" t="s">
        <v>402</v>
      </c>
      <c r="B12" t="s">
        <v>414</v>
      </c>
      <c r="C12" t="s">
        <v>415</v>
      </c>
    </row>
    <row r="13" spans="1:8">
      <c r="B13" t="s">
        <v>416</v>
      </c>
      <c r="C13" t="s">
        <v>417</v>
      </c>
    </row>
    <row r="14" spans="1:8">
      <c r="B14" t="s">
        <v>418</v>
      </c>
      <c r="C14" t="s">
        <v>419</v>
      </c>
    </row>
    <row r="15" spans="1:8">
      <c r="B15" t="s">
        <v>409</v>
      </c>
      <c r="C15" t="s">
        <v>409</v>
      </c>
    </row>
    <row r="17" spans="1:4" s="85" customFormat="1">
      <c r="A17" s="85" t="s">
        <v>420</v>
      </c>
    </row>
    <row r="18" spans="1:4">
      <c r="A18" s="3" t="s">
        <v>392</v>
      </c>
      <c r="B18" s="94" t="s">
        <v>356</v>
      </c>
      <c r="C18" s="94" t="s">
        <v>421</v>
      </c>
      <c r="D18" s="3" t="s">
        <v>422</v>
      </c>
    </row>
    <row r="20" spans="1:4">
      <c r="A20" t="s">
        <v>396</v>
      </c>
      <c r="B20" t="s">
        <v>423</v>
      </c>
      <c r="C20" t="s">
        <v>424</v>
      </c>
      <c r="D20" t="s">
        <v>425</v>
      </c>
    </row>
    <row r="21" spans="1:4">
      <c r="A21" t="s">
        <v>402</v>
      </c>
      <c r="B21" t="s">
        <v>426</v>
      </c>
      <c r="C21" t="s">
        <v>427</v>
      </c>
      <c r="D21" t="s">
        <v>428</v>
      </c>
    </row>
    <row r="22" spans="1:4">
      <c r="B22" t="s">
        <v>429</v>
      </c>
      <c r="C22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68a284-7ef2-40db-993f-a330ec6c33a9">
      <Terms xmlns="http://schemas.microsoft.com/office/infopath/2007/PartnerControls"/>
    </lcf76f155ced4ddcb4097134ff3c332f>
    <TaxCatchAll xmlns="9e9c4fe4-a562-4f64-a864-3ab571d421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1231BEAAEE1042B945DB9C127C352F" ma:contentTypeVersion="17" ma:contentTypeDescription="Create a new document." ma:contentTypeScope="" ma:versionID="75c2b23209e075b215d5e92fe7a09153">
  <xsd:schema xmlns:xsd="http://www.w3.org/2001/XMLSchema" xmlns:xs="http://www.w3.org/2001/XMLSchema" xmlns:p="http://schemas.microsoft.com/office/2006/metadata/properties" xmlns:ns2="3468a284-7ef2-40db-993f-a330ec6c33a9" xmlns:ns3="9e9c4fe4-a562-4f64-a864-3ab571d42185" targetNamespace="http://schemas.microsoft.com/office/2006/metadata/properties" ma:root="true" ma:fieldsID="71891a3bab0b7a53128015010f4ca814" ns2:_="" ns3:_="">
    <xsd:import namespace="3468a284-7ef2-40db-993f-a330ec6c33a9"/>
    <xsd:import namespace="9e9c4fe4-a562-4f64-a864-3ab571d421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8a284-7ef2-40db-993f-a330ec6c3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eb18d0-8512-43c1-978b-efa5dabb07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9c4fe4-a562-4f64-a864-3ab571d4218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da046c2-6e44-4e87-8914-5f3e2a9ebde5}" ma:internalName="TaxCatchAll" ma:showField="CatchAllData" ma:web="9e9c4fe4-a562-4f64-a864-3ab571d421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02C1F2-E9D9-422A-9241-3587D73D512F}">
  <ds:schemaRefs>
    <ds:schemaRef ds:uri="http://schemas.microsoft.com/office/infopath/2007/PartnerControls"/>
    <ds:schemaRef ds:uri="http://schemas.microsoft.com/office/2006/documentManagement/types"/>
    <ds:schemaRef ds:uri="3468a284-7ef2-40db-993f-a330ec6c33a9"/>
    <ds:schemaRef ds:uri="9e9c4fe4-a562-4f64-a864-3ab571d42185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27BB50A-BDD5-45A8-A076-084A0C409B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B3E3F2-CD0D-4E25-809B-DCB3840D4A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68a284-7ef2-40db-993f-a330ec6c33a9"/>
    <ds:schemaRef ds:uri="9e9c4fe4-a562-4f64-a864-3ab571d421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a. Project Summary Form</vt:lpstr>
      <vt:lpstr>b. Capital Stack</vt:lpstr>
      <vt:lpstr>c. Development Budget</vt:lpstr>
      <vt:lpstr>d. Operating Proforma</vt:lpstr>
      <vt:lpstr>e. Developer Project List</vt:lpstr>
      <vt:lpstr>f. Development Timeline</vt:lpstr>
      <vt:lpstr>Password for Locked Cells</vt:lpstr>
      <vt:lpstr>Data 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Joanna Joye</cp:lastModifiedBy>
  <cp:revision/>
  <dcterms:created xsi:type="dcterms:W3CDTF">2025-09-22T14:49:15Z</dcterms:created>
  <dcterms:modified xsi:type="dcterms:W3CDTF">2025-10-08T20:59:12Z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0x010100241231BEAAEE1042B945DB9C127C352F</vt:lpwstr>
  </property>
  <property fmtid="{D5CDD505-2E9C-101B-9397-08002B2CF9AE}" pid="3" name="MediaServiceImageTags">
    <vt:lpwstr/>
  </property>
</Properties>
</file>